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1109"/>
  <workbookPr/>
  <bookViews>
    <workbookView xWindow="0" yWindow="460" windowWidth="20480" windowHeight="14220" activeTab="0"/>
  </bookViews>
  <sheets>
    <sheet name="Beleidsplan" sheetId="1" r:id="rId1"/>
    <sheet name="Bonussen" sheetId="7" r:id="rId2"/>
    <sheet name="Blad1" sheetId="6" r:id="rId3"/>
    <sheet name="begroting" sheetId="2" state="hidden" r:id="rId4"/>
    <sheet name="analytisch" sheetId="5" state="hidden" r:id="rId5"/>
    <sheet name="BH plan" sheetId="3" state="hidden" r:id="rId6"/>
    <sheet name="simulatie sub" sheetId="4" state="hidden" r:id="rId7"/>
  </sheets>
  <definedNames>
    <definedName name="_xlnm.Print_Area" localSheetId="0">'Beleidsplan'!$A$1:$F$123</definedName>
  </definedNames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comments1.xml><?xml version="1.0" encoding="utf-8"?>
<comments xmlns="http://schemas.openxmlformats.org/spreadsheetml/2006/main">
  <authors>
    <author>Microsoft Office-gebruiker</author>
    <author>mathias@rugby.vlaanderen</author>
  </authors>
  <commentList>
    <comment ref="E9" authorId="0">
      <text>
        <r>
          <rPr>
            <b/>
            <sz val="10"/>
            <color rgb="FF000000"/>
            <rFont val="Calibri"/>
            <family val="2"/>
          </rPr>
          <t>Microsoft Office-gebruiker: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Kristof: Arendonk, Laakdal (opvolging). 
</t>
        </r>
        <r>
          <rPr>
            <sz val="10"/>
            <color rgb="FF000000"/>
            <rFont val="Calibri"/>
            <family val="2"/>
          </rPr>
          <t xml:space="preserve">Mechelen GIR. Lommel, Hasselt en Heusden-Zolder (clubondersteuning). 
</t>
        </r>
        <r>
          <rPr>
            <sz val="10"/>
            <color rgb="FF000000"/>
            <rFont val="Calibri"/>
            <family val="2"/>
          </rPr>
          <t xml:space="preserve">Matti: Leuven, Heusden-Zolder
</t>
        </r>
        <r>
          <rPr>
            <sz val="10"/>
            <color rgb="FF000000"/>
            <rFont val="Calibri"/>
            <family val="2"/>
          </rPr>
          <t xml:space="preserve">Michel: Brugge, Waregem, Meetjesland?, Hamme 
</t>
        </r>
      </text>
    </comment>
    <comment ref="E12" authorId="0">
      <text>
        <r>
          <rPr>
            <b/>
            <sz val="10"/>
            <color rgb="FF000000"/>
            <rFont val="Calibri"/>
            <family val="2"/>
          </rPr>
          <t>Microsoft Office-gebruiker: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Oudenaarde, Pajot, Brugge, Kortrijk, Dendermonde, Meetjesland, Gent, Tiegem, Haspinga, Oudsbergen, Heusden-Zolder. </t>
        </r>
      </text>
    </comment>
    <comment ref="E14" authorId="0">
      <text>
        <r>
          <rPr>
            <b/>
            <sz val="10"/>
            <rFont val="Calibri"/>
            <family val="2"/>
          </rPr>
          <t>Microsoft Office-gebruiker:</t>
        </r>
        <r>
          <rPr>
            <sz val="10"/>
            <rFont val="Calibri"/>
            <family val="2"/>
          </rPr>
          <t xml:space="preserve">
Everberg, Ruislede en Mol </t>
        </r>
      </text>
    </comment>
    <comment ref="V14" authorId="1">
      <text>
        <r>
          <rPr>
            <b/>
            <sz val="10"/>
            <color rgb="FF000000"/>
            <rFont val="Tahoma"/>
            <family val="2"/>
          </rPr>
          <t>mathias@rugby.vlaanderen: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Ruislede, Everberg ok. Mol en Wingene in progress</t>
        </r>
      </text>
    </comment>
  </commentList>
</comments>
</file>

<file path=xl/comments2.xml><?xml version="1.0" encoding="utf-8"?>
<comments xmlns="http://schemas.openxmlformats.org/spreadsheetml/2006/main">
  <authors>
    <author>Microsoft Office-gebruiker</author>
    <author>Mathias Rondou</author>
    <author>mathias@rugby.vlaanderen</author>
  </authors>
  <commentList>
    <comment ref="E9" authorId="0">
      <text>
        <r>
          <rPr>
            <b/>
            <sz val="10"/>
            <color rgb="FF000000"/>
            <rFont val="Calibri"/>
            <family val="2"/>
          </rPr>
          <t>Microsoft Office-gebruiker: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Kristof: Arendonk, Laakdal (opvolging). 
</t>
        </r>
        <r>
          <rPr>
            <sz val="10"/>
            <color rgb="FF000000"/>
            <rFont val="Calibri"/>
            <family val="2"/>
          </rPr>
          <t xml:space="preserve">Mechelen GIR. Lommel, Hasselt en Heusden-Zolder (clubondersteuning). 
</t>
        </r>
        <r>
          <rPr>
            <sz val="10"/>
            <color rgb="FF000000"/>
            <rFont val="Calibri"/>
            <family val="2"/>
          </rPr>
          <t xml:space="preserve">Matti: Leuven, Heusden-Zolder
</t>
        </r>
        <r>
          <rPr>
            <sz val="10"/>
            <color rgb="FF000000"/>
            <rFont val="Calibri"/>
            <family val="2"/>
          </rPr>
          <t xml:space="preserve">Michel: Brugge, Waregem, Meetjesland?, Hamme 
</t>
        </r>
      </text>
    </comment>
    <comment ref="Q9" authorId="0">
      <text>
        <r>
          <rPr>
            <b/>
            <sz val="10"/>
            <color rgb="FF000000"/>
            <rFont val="Calibri"/>
            <family val="2"/>
          </rPr>
          <t>Microsoft Office-gebruiker: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Kristof: Arendonk, Laakdal (opvolging). 
</t>
        </r>
        <r>
          <rPr>
            <sz val="10"/>
            <color rgb="FF000000"/>
            <rFont val="Calibri"/>
            <family val="2"/>
          </rPr>
          <t xml:space="preserve">Mechelen GIR. Lommel, Hasselt en Heusden-Zolder (clubondersteuning). 
</t>
        </r>
        <r>
          <rPr>
            <sz val="10"/>
            <color rgb="FF000000"/>
            <rFont val="Calibri"/>
            <family val="2"/>
          </rPr>
          <t xml:space="preserve">Matti: Leuven, Heusden-Zolder
</t>
        </r>
        <r>
          <rPr>
            <sz val="10"/>
            <color rgb="FF000000"/>
            <rFont val="Calibri"/>
            <family val="2"/>
          </rPr>
          <t xml:space="preserve">Michel: Brugge, Waregem, Meetjesland?, Hamme 
</t>
        </r>
      </text>
    </comment>
    <comment ref="T9" authorId="0">
      <text>
        <r>
          <rPr>
            <b/>
            <sz val="10"/>
            <color rgb="FF000000"/>
            <rFont val="Calibri"/>
            <family val="2"/>
          </rPr>
          <t>Microsoft Office-gebruiker: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Kristof: Arendonk, Laakdal (opvolging). 
</t>
        </r>
        <r>
          <rPr>
            <sz val="10"/>
            <color rgb="FF000000"/>
            <rFont val="Calibri"/>
            <family val="2"/>
          </rPr>
          <t xml:space="preserve">Mechelen GIR. Lommel, Hasselt en Heusden-Zolder (clubondersteuning). 
</t>
        </r>
        <r>
          <rPr>
            <sz val="10"/>
            <color rgb="FF000000"/>
            <rFont val="Calibri"/>
            <family val="2"/>
          </rPr>
          <t xml:space="preserve">Matti: Leuven, Heusden-Zolder
</t>
        </r>
        <r>
          <rPr>
            <sz val="10"/>
            <color rgb="FF000000"/>
            <rFont val="Calibri"/>
            <family val="2"/>
          </rPr>
          <t xml:space="preserve">Michel: Brugge, Waregem, Meetjesland?, Hamme 
</t>
        </r>
      </text>
    </comment>
    <comment ref="E12" authorId="0">
      <text>
        <r>
          <rPr>
            <b/>
            <sz val="10"/>
            <rFont val="Calibri"/>
            <family val="2"/>
          </rPr>
          <t>Microsoft Office-gebruiker:</t>
        </r>
        <r>
          <rPr>
            <sz val="10"/>
            <rFont val="Calibri"/>
            <family val="2"/>
          </rPr>
          <t xml:space="preserve">
Oudenaarde, Pajot, Brugge, Kortrijk, Dendermonde, Meetjesland, Gent, Tiegem, Haspinga, Oudsbergen, Heusden-Zolder. </t>
        </r>
      </text>
    </comment>
    <comment ref="E14" authorId="0">
      <text>
        <r>
          <rPr>
            <b/>
            <sz val="10"/>
            <rFont val="Calibri"/>
            <family val="2"/>
          </rPr>
          <t>Microsoft Office-gebruiker:</t>
        </r>
        <r>
          <rPr>
            <sz val="10"/>
            <rFont val="Calibri"/>
            <family val="2"/>
          </rPr>
          <t xml:space="preserve">
Everberg, Ruislede en Mol </t>
        </r>
      </text>
    </comment>
    <comment ref="Q15" authorId="1">
      <text>
        <r>
          <rPr>
            <b/>
            <sz val="9"/>
            <color rgb="FF000000"/>
            <rFont val="Calibri"/>
            <family val="2"/>
          </rPr>
          <t>Mathias Rondou: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Startdag mag buiten de maand van de sportclub</t>
        </r>
      </text>
    </comment>
    <comment ref="T15" authorId="1">
      <text>
        <r>
          <rPr>
            <b/>
            <sz val="9"/>
            <color rgb="FF000000"/>
            <rFont val="Calibri"/>
            <family val="2"/>
          </rPr>
          <t>Mathias Rondou: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Startdag mag buiten de maand van de sportclub</t>
        </r>
      </text>
    </comment>
    <comment ref="T17" authorId="1">
      <text>
        <r>
          <rPr>
            <b/>
            <sz val="9"/>
            <color rgb="FF000000"/>
            <rFont val="Calibri"/>
            <family val="2"/>
          </rPr>
          <t>Mathias Rondou: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 xml:space="preserve">Parameters in excel zijn: 
</t>
        </r>
        <r>
          <rPr>
            <sz val="9"/>
            <color rgb="FF000000"/>
            <rFont val="Calibri"/>
            <family val="2"/>
          </rPr>
          <t xml:space="preserve">- jongens/meisjes
</t>
        </r>
        <r>
          <rPr>
            <sz val="9"/>
            <color rgb="FF000000"/>
            <rFont val="Calibri"/>
            <family val="2"/>
          </rPr>
          <t xml:space="preserve">- RV/LBFR
</t>
        </r>
        <r>
          <rPr>
            <sz val="9"/>
            <color rgb="FF000000"/>
            <rFont val="Calibri"/>
            <family val="2"/>
          </rPr>
          <t xml:space="preserve">- Per club/locatie
</t>
        </r>
        <r>
          <rPr>
            <sz val="9"/>
            <color rgb="FF000000"/>
            <rFont val="Calibri"/>
            <family val="2"/>
          </rPr>
          <t xml:space="preserve">- per jaar/per kwartaal (31 maart, 30 juni, 31 september, 30 december)
</t>
        </r>
        <r>
          <rPr>
            <sz val="9"/>
            <color rgb="FF000000"/>
            <rFont val="Calibri"/>
            <family val="2"/>
          </rPr>
          <t xml:space="preserve">- Leerkrachten LO bereikt
</t>
        </r>
        <r>
          <rPr>
            <sz val="9"/>
            <color rgb="FF000000"/>
            <rFont val="Calibri"/>
            <family val="2"/>
          </rPr>
          <t xml:space="preserve">- Coaches L1 bereikt
</t>
        </r>
        <r>
          <rPr>
            <sz val="9"/>
            <color rgb="FF000000"/>
            <rFont val="Calibri"/>
            <family val="2"/>
          </rPr>
          <t xml:space="preserve">- MO level 1 bereikt 
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 xml:space="preserve"> </t>
        </r>
      </text>
    </comment>
    <comment ref="Q51" authorId="1">
      <text>
        <r>
          <rPr>
            <b/>
            <sz val="9"/>
            <color rgb="FF000000"/>
            <rFont val="Calibri"/>
            <family val="2"/>
          </rPr>
          <t>Mathias Rondou: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Volgens procedure clubondersteuning met docs op google drive</t>
        </r>
      </text>
    </comment>
    <comment ref="T51" authorId="1">
      <text>
        <r>
          <rPr>
            <b/>
            <sz val="9"/>
            <rFont val="Calibri"/>
            <family val="2"/>
          </rPr>
          <t>Mathias Rondou:</t>
        </r>
        <r>
          <rPr>
            <sz val="9"/>
            <rFont val="Calibri"/>
            <family val="2"/>
          </rPr>
          <t xml:space="preserve">
Volgens procedure clubondersteuning met docs op google drive</t>
        </r>
      </text>
    </comment>
    <comment ref="W52" authorId="1">
      <text>
        <r>
          <rPr>
            <b/>
            <sz val="9"/>
            <color rgb="FF000000"/>
            <rFont val="Calibri"/>
            <family val="2"/>
          </rPr>
          <t>Mathias Rondou: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 xml:space="preserve">Parameters zijn die van het Acropolis-plan. Op vraag van Kristof en Michel </t>
        </r>
      </text>
    </comment>
    <comment ref="W61" authorId="2">
      <text>
        <r>
          <rPr>
            <b/>
            <sz val="10"/>
            <color rgb="FF000000"/>
            <rFont val="Tahoma"/>
            <family val="2"/>
          </rPr>
          <t>mathias@rugby.vlaanderen: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2 weken voor start cursus, cursisten informeren</t>
        </r>
      </text>
    </comment>
    <comment ref="W62" authorId="2">
      <text>
        <r>
          <rPr>
            <b/>
            <sz val="10"/>
            <color rgb="FF000000"/>
            <rFont val="Tahoma"/>
            <family val="2"/>
          </rPr>
          <t>mathias@rugby.vlaanderen: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2 weken voor start cursus, cursisten informeren</t>
        </r>
      </text>
    </comment>
    <comment ref="W63" authorId="2">
      <text>
        <r>
          <rPr>
            <b/>
            <sz val="10"/>
            <color rgb="FF000000"/>
            <rFont val="Tahoma"/>
            <family val="2"/>
          </rPr>
          <t>mathias@rugby.vlaanderen: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2 weken voor start cursus, cursisten informeren</t>
        </r>
      </text>
    </comment>
  </commentList>
</comments>
</file>

<file path=xl/sharedStrings.xml><?xml version="1.0" encoding="utf-8"?>
<sst xmlns="http://schemas.openxmlformats.org/spreadsheetml/2006/main" count="2068" uniqueCount="758">
  <si>
    <t>Prioriteiten</t>
  </si>
  <si>
    <t>Activiteiten</t>
  </si>
  <si>
    <t>Resultaten</t>
  </si>
  <si>
    <t>Wanneer</t>
  </si>
  <si>
    <t>Wie</t>
  </si>
  <si>
    <t>Code</t>
  </si>
  <si>
    <t xml:space="preserve">Operationele doelstelling (OD) &amp; acties </t>
  </si>
  <si>
    <t xml:space="preserve">Indicator </t>
  </si>
  <si>
    <t>2017</t>
  </si>
  <si>
    <t>2018</t>
  </si>
  <si>
    <t>2019</t>
  </si>
  <si>
    <t>2020</t>
  </si>
  <si>
    <t>Wie is verantwoordelijk, wie werkt hieraan</t>
  </si>
  <si>
    <t xml:space="preserve">Analystische code </t>
  </si>
  <si>
    <t>Kosten</t>
  </si>
  <si>
    <t>opbrengsten</t>
  </si>
  <si>
    <t>Breedtesport</t>
  </si>
  <si>
    <t>#5000 licenties tegen 2020</t>
  </si>
  <si>
    <t>BF</t>
  </si>
  <si>
    <t xml:space="preserve">Focus op clubs met jeugd die nog geen volledige ploegen hebben </t>
  </si>
  <si>
    <t>Initiaties aan scholen in omgeving van deelnemende clubs</t>
  </si>
  <si>
    <t>Lesfiches maken van tag naar tackel</t>
  </si>
  <si>
    <t>#beschikbaarheid op de website</t>
  </si>
  <si>
    <t>Scholentornooien ism SVS</t>
  </si>
  <si>
    <t>Nieuwe clubs oprichten</t>
  </si>
  <si>
    <t>#checklist beschikbaar op website</t>
  </si>
  <si>
    <t xml:space="preserve"> een kamp voor beginners en vervolmaking</t>
  </si>
  <si>
    <t>een kamp voor beginners ism Sporta</t>
  </si>
  <si>
    <t>Retentie</t>
  </si>
  <si>
    <t>Gemiddeld van 30 naar 24%</t>
  </si>
  <si>
    <t># aantal teambuildings/bedrijven</t>
  </si>
  <si>
    <t>Blessurepreventie</t>
  </si>
  <si>
    <t>Gezond &amp; Ethisch sporten</t>
  </si>
  <si>
    <t>Panathlonverklaring/werken met charters</t>
  </si>
  <si>
    <t>Beach Rugby tornooien (Beach Rugby circuit) in samenwerking met clubs</t>
  </si>
  <si>
    <t>Clubondersteuning</t>
  </si>
  <si>
    <t>75% van de clubs haalt de kwaliteitsdrempel</t>
  </si>
  <si>
    <t>Clubbezoeken</t>
  </si>
  <si>
    <t>Clubdossier</t>
  </si>
  <si>
    <t>#dossier bijhouden per club op basis van de 7 zuilen</t>
  </si>
  <si>
    <t>Opvolging</t>
  </si>
  <si>
    <t>Resulaten openbaar maken</t>
  </si>
  <si>
    <t>Jeugdsport/kwaliteitsplan (tempelplan)</t>
  </si>
  <si>
    <t xml:space="preserve">Michel de Baets &amp; Mathias Rondou </t>
  </si>
  <si>
    <t>Verbetering kwaliteit jeugdwerking op de clubs</t>
  </si>
  <si>
    <t>Kaderopleidingen aanbieden</t>
  </si>
  <si>
    <t xml:space="preserve">Inrichten van coaching cursussen </t>
  </si>
  <si>
    <t xml:space="preserve">Inrichten van scheidsrechter cursussen </t>
  </si>
  <si>
    <t xml:space="preserve">Inrichten van medische cursussen </t>
  </si>
  <si>
    <t>Inrichten van bijscholingen (bestuurders &amp; ST)</t>
  </si>
  <si>
    <t xml:space="preserve">Vaardigheidsdiploma's ontwikkelen </t>
  </si>
  <si>
    <t>#beschikbaarheid op website</t>
  </si>
  <si>
    <t>Docentenweekend organiseren</t>
  </si>
  <si>
    <t xml:space="preserve">Vrijwilligersbeleid </t>
  </si>
  <si>
    <t>vrijwilligerstraject aanbieden aan clubs</t>
  </si>
  <si>
    <t>#clubs die vrijwilligerstraject volgen</t>
  </si>
  <si>
    <t>per club een coördinator "vrijwilligers" aanstellen</t>
  </si>
  <si>
    <t>Competitie</t>
  </si>
  <si>
    <t>Een gediplomeerde scheids voor elke wedstrijd</t>
  </si>
  <si>
    <t xml:space="preserve">Regionale competititie </t>
  </si>
  <si>
    <t xml:space="preserve">Aangepaste competitievorm in laagste afdeling + regionaal </t>
  </si>
  <si>
    <t>Scheidsrechter verplichten bij de clubs, ook in eerste regionale</t>
  </si>
  <si>
    <t>Jeugdtornooien worden gefloten door Jeugdscheidsrechters (gediplomeerd)</t>
  </si>
  <si>
    <t xml:space="preserve">Peterschap (tijdens de stage) van scheidsrechters </t>
  </si>
  <si>
    <t>Scholencompetitie</t>
  </si>
  <si>
    <t>1000 vrouwen tegen 2020</t>
  </si>
  <si>
    <t xml:space="preserve">Competitie door dames laten fluiten </t>
  </si>
  <si>
    <t xml:space="preserve">bewustmaking van het  aantal vrouwen in het bestuur  </t>
  </si>
  <si>
    <t>Vrouwenploegen verhogen</t>
  </si>
  <si>
    <t>#elke club een vrouwenploeg</t>
  </si>
  <si>
    <t>U14&amp;U16 competitie dames</t>
  </si>
  <si>
    <t>Clustering/topsport</t>
  </si>
  <si>
    <t>1 op 3 vlamingen in de nationale ploeg</t>
  </si>
  <si>
    <t>Vlaamse selecties</t>
  </si>
  <si>
    <t>U16 en U18 ploeg verder uitbouwen ism clubs en LBFR</t>
  </si>
  <si>
    <t xml:space="preserve">Nationale selecties </t>
  </si>
  <si>
    <t>Betere selectie van de spelers naar nationale U17 via gezamelijke stage LBFR U16</t>
  </si>
  <si>
    <t>Marketing/communicatie</t>
  </si>
  <si>
    <t>Inkomsten uit subsidie max 39%</t>
  </si>
  <si>
    <t>vermindering personeel</t>
  </si>
  <si>
    <t>Communicatie (intern &amp; extern)</t>
  </si>
  <si>
    <t>Rugby Vlaanderen: meer visueel, analytisch, transparant, eenvoudig, direct</t>
  </si>
  <si>
    <t>Fondsenwerving</t>
  </si>
  <si>
    <t>Aantrekken inidividu met know-how op basis van win-win-overeenkomst</t>
  </si>
  <si>
    <t>Database contacten LO leerkrachten opbouwen</t>
  </si>
  <si>
    <t>#verslag met actieplan 2 clubbezoeken per seizoen</t>
  </si>
  <si>
    <t>Laagdrempelig Sporten: Get Into Rugby</t>
  </si>
  <si>
    <t>Sportkampen: Rugbykamp</t>
  </si>
  <si>
    <t>Vrouwen</t>
  </si>
  <si>
    <t xml:space="preserve">Betrokkenheid vrouwen verhogen </t>
  </si>
  <si>
    <t>Goed bestuur</t>
  </si>
  <si>
    <t>18 harde indicatoren nieuw decreet implementeren + website</t>
  </si>
  <si>
    <t>#aantal nieuws clubs, minstens 1 club per jaar</t>
  </si>
  <si>
    <t xml:space="preserve"># touchploegen,  10 touchploegen </t>
  </si>
  <si>
    <t>Recreatief aanbod</t>
  </si>
  <si>
    <t>#recreatieve activiteiten</t>
  </si>
  <si>
    <t># aantal clubs dat we begeleiden, per jaar 7 clubs met 2 bezoeken elk</t>
  </si>
  <si>
    <t>#aantal deelnemende clubs ,alle clubs met minstens 20 jeugdspelers</t>
  </si>
  <si>
    <t>#aantal opleidingen 4coaches, 2MO, 3FAI &amp; 1S&amp;C   
# tevredenheidsbevraging gemiddelde score van 8/10</t>
  </si>
  <si>
    <t>#10 clubs hebben een vrijwilligerscoördinator</t>
  </si>
  <si>
    <t xml:space="preserve">#coaches, bestuurders  20% is een vrouw, scheidsrechters 10% een vrouw </t>
  </si>
  <si>
    <t>#bestaan van een Vlaamse U16 en U18 met een poule van 30 spelers elk</t>
  </si>
  <si>
    <t>#minstens 1 Vlaming in de staff</t>
  </si>
  <si>
    <t xml:space="preserve">Bewaking bestaande inkomsten </t>
  </si>
  <si>
    <t>#subsidie 39%  en rest (licenties, sponsoring,..) 61%</t>
  </si>
  <si>
    <t xml:space="preserve">#jaarlijkse vernieuwing van het communicatieplan </t>
  </si>
  <si>
    <t>#2 nieuwe sponsors/ jaar</t>
  </si>
  <si>
    <t>Touchrugby in bedrijven (VBL na te kijken piste? Indien ze nog bestaan?)</t>
  </si>
  <si>
    <t>#voldoen aan 18 harde en 4 zachte indicatoren</t>
  </si>
  <si>
    <t>#geen forfaits per seizoen &amp; #een gediplom. scheidsrechter per wedstrijd</t>
  </si>
  <si>
    <t>Jeugdtornooien</t>
  </si>
  <si>
    <t>#om de twee weken een jeugdtornooi</t>
  </si>
  <si>
    <t>#aantal bereikte jongeren is 10.000 per jaar
#5% aantal nieuwe leden via GIR (RV database)</t>
  </si>
  <si>
    <t>X</t>
  </si>
  <si>
    <t xml:space="preserve">#bereikte leerkrachten &amp; studenten LO
#in elke bachelor en master opleiding LO wordt er rugby aangeboden </t>
  </si>
  <si>
    <t>Vicky</t>
  </si>
  <si>
    <t xml:space="preserve">1x jaarlijks nieuwsbrief naar leerkrachten, studenten LO met voorbeeldoefeningen Tag en Tackle. </t>
  </si>
  <si>
    <t xml:space="preserve">#600 leerkrachten LO (te krijgen via GIR, initiaties, SVS) </t>
  </si>
  <si>
    <t xml:space="preserve"> #alle clubs uit categorie 2</t>
  </si>
  <si>
    <t>#40% geopende mails, 10% clics</t>
  </si>
  <si>
    <t>#drie scholen per club</t>
  </si>
  <si>
    <t xml:space="preserve">Database uitpluizen voor potentiele regio's (via batchgeo?)  </t>
  </si>
  <si>
    <t>#aantal potentiele rugbyclub plaatsen lokaliseren</t>
  </si>
  <si>
    <t xml:space="preserve">#aanwerving clubondersteuner  </t>
  </si>
  <si>
    <t>Checklist opmaken opstart rugbyclub. minimum vereisten?</t>
  </si>
  <si>
    <t>#rugbykampen, minstens 2 kampen met 50 spelers per jaar</t>
  </si>
  <si>
    <t xml:space="preserve">Preseason rugbykamp </t>
  </si>
  <si>
    <t>Innovatie: touchrugby uitbouwen/opstarten in clubs</t>
  </si>
  <si>
    <t>Uniforme reglementen/bijscholingen</t>
  </si>
  <si>
    <t xml:space="preserve">#2 bijscholingen per jaar, reglement op website </t>
  </si>
  <si>
    <t>Clubs overtuigen van touch</t>
  </si>
  <si>
    <t xml:space="preserve">#10 touchploegen, 5 tegen 2018 </t>
  </si>
  <si>
    <t>Bewustmaking: blessurepreventie affiche &amp; video's</t>
  </si>
  <si>
    <t>#blessurepreventieaffiche &amp; video's beschikbaar op website</t>
  </si>
  <si>
    <t xml:space="preserve">#blessures indijken met 10% </t>
  </si>
  <si>
    <t xml:space="preserve">FAI begeleiders verhogen </t>
  </si>
  <si>
    <t xml:space="preserve">#1 FAI begeleider per ploeg </t>
  </si>
  <si>
    <t>#S&amp;C coördinator hebben in nationale afdeling bij elke club</t>
  </si>
  <si>
    <t>S&amp;C structuur uitbouwen in de clubs</t>
  </si>
  <si>
    <t>#elke club heeft de panathlonverklaring getekend &amp; gebruikt een clubcharter</t>
  </si>
  <si>
    <t>Gezond sporten (anti-doping, gezonde voeding, stop met roken…)  wordt aangemoedigd in de clubs</t>
  </si>
  <si>
    <t>#het hebben van een Beach Rugby tour</t>
  </si>
  <si>
    <t>#er wordt touch rugby gespeeldin het hoger onderwijs</t>
  </si>
  <si>
    <t xml:space="preserve"> hoger onderwijs aanbod uitbreiden met touch rugby</t>
  </si>
  <si>
    <t>Uitwerking en implementatie nieuw kwaliteitslabel</t>
  </si>
  <si>
    <t xml:space="preserve">#het hebben van een kwaliteitslabel </t>
  </si>
  <si>
    <t>#4 level 1's, 1 initiator om het jaar en 1 trainer B om de 3 jaar</t>
  </si>
  <si>
    <t xml:space="preserve">#3 level 1's, 1 competitiescheidsrechter  </t>
  </si>
  <si>
    <t>#4 level 1's per seizoen</t>
  </si>
  <si>
    <t>#2 bijscholingen per seizoen voor bestuurders</t>
  </si>
  <si>
    <t xml:space="preserve">Tevredenheid van de cursussen </t>
  </si>
  <si>
    <t>#8/10 als gemiddelde totaal score per cursus</t>
  </si>
  <si>
    <t>#1 weekend per jaar in juni met alle docenten</t>
  </si>
  <si>
    <t>#10% van alle actieve scheidsrechtes zijn vrouwen</t>
  </si>
  <si>
    <t>#minstens 1 vrouw in het bestuur van elke club</t>
  </si>
  <si>
    <t>Seniorenploegen verder uitbreiden</t>
  </si>
  <si>
    <t>#elke club in nationale een vrouwenploeg senioren</t>
  </si>
  <si>
    <t>#30 spelers hebben voor de U16 en U18 ploeg</t>
  </si>
  <si>
    <t>Elke speler krijgt een analyse (technisch, tactisch, medisch, persoonsgebonden)</t>
  </si>
  <si>
    <t>#elke speler krijgt een analyse in het midden en op het einde van het seizoen</t>
  </si>
  <si>
    <t>#1 gezamelijke stage &amp; 1 evaluatietool op basis van testen</t>
  </si>
  <si>
    <t>verhogen licenties, kostprijs ?</t>
  </si>
  <si>
    <t>betalende projecten/diensten (opleidingen, sportkampen...)</t>
  </si>
  <si>
    <t>#voldoen aan 18 harde indicatoren</t>
  </si>
  <si>
    <t>#prijs van licenties…</t>
  </si>
  <si>
    <t xml:space="preserve">#clubbezoeken, ondersteuning betalend? </t>
  </si>
  <si>
    <t xml:space="preserve">Intern tijdlijn met deadlines </t>
  </si>
  <si>
    <t xml:space="preserve">#het hebben van een tijdlijn in de vergaderzaal </t>
  </si>
  <si>
    <t>#het hebben van een communicatieplan</t>
  </si>
  <si>
    <t>#aanwerven van een deeltijds medewerker</t>
  </si>
  <si>
    <t xml:space="preserve">#6 actieve gediplomeerde scheidsrechters nationale clubs en 2 regionale clubs </t>
  </si>
  <si>
    <t>#jaarlijkse bevraging clubs tevredenheid</t>
  </si>
  <si>
    <t xml:space="preserve">#hebben online wedstrijdformulier </t>
  </si>
  <si>
    <t>Administratieve vereenvoudiging</t>
  </si>
  <si>
    <t>#1 scheidsrechterscoach in elke nationale club</t>
  </si>
  <si>
    <t xml:space="preserve">#voor nationale clubs: 4 actieve jeugdscheidsrechters die minstens 1 tornooi fluiten </t>
  </si>
  <si>
    <t># 10 actieve scholen die deelnemen</t>
  </si>
  <si>
    <t>Minstens 1 nascholing leerkrachten LO en studenten (SVS, BVLO, Hogescholen, Universiteiten)</t>
  </si>
  <si>
    <t>SD</t>
  </si>
  <si>
    <t>Anal BH</t>
  </si>
  <si>
    <t>SD 21</t>
  </si>
  <si>
    <t>SD 22</t>
  </si>
  <si>
    <t>A 21.01.1</t>
  </si>
  <si>
    <t>A 21.01.2</t>
  </si>
  <si>
    <t>A 21.01.3</t>
  </si>
  <si>
    <t>A 21.01.4</t>
  </si>
  <si>
    <t>A 21.01.5</t>
  </si>
  <si>
    <t>A 21.01.6</t>
  </si>
  <si>
    <t>A 21.01.7</t>
  </si>
  <si>
    <t>A 21.03.1</t>
  </si>
  <si>
    <t>A 21.03.2</t>
  </si>
  <si>
    <t>A 21.03.4</t>
  </si>
  <si>
    <t>OD 21.01</t>
  </si>
  <si>
    <t>OD 21.02</t>
  </si>
  <si>
    <t>OD 21.03</t>
  </si>
  <si>
    <t xml:space="preserve">Begroting 2017 </t>
  </si>
  <si>
    <t>Begroting 2018</t>
  </si>
  <si>
    <t>Begroting 2019</t>
  </si>
  <si>
    <t>Begroting 2020</t>
  </si>
  <si>
    <t>Voorstel begroting 2017</t>
  </si>
  <si>
    <t>Rugby Vlaanderen</t>
  </si>
  <si>
    <t>UITGAVEN</t>
  </si>
  <si>
    <t>n°</t>
  </si>
  <si>
    <t>Begroting</t>
  </si>
  <si>
    <t>INKOMSTEN</t>
  </si>
  <si>
    <t xml:space="preserve">VASTE KOSTEN  </t>
  </si>
  <si>
    <t xml:space="preserve"> </t>
  </si>
  <si>
    <t>Personeelskosten</t>
  </si>
  <si>
    <t>Subsidies</t>
  </si>
  <si>
    <t>vaste kosten administratie</t>
  </si>
  <si>
    <t>Sportverzekering clubs</t>
  </si>
  <si>
    <t>Licenties leden</t>
  </si>
  <si>
    <t>Organisaties</t>
  </si>
  <si>
    <t>BELEIDSPRIORITEITEN</t>
  </si>
  <si>
    <t>Clustering/Topsport</t>
  </si>
  <si>
    <t>Marketing/communicatie/ promotie</t>
  </si>
  <si>
    <t>Competities</t>
  </si>
  <si>
    <t>Voorzieningen</t>
  </si>
  <si>
    <t>Bijzondere opbrengsten</t>
  </si>
  <si>
    <t>TOTAAL KOSTEN</t>
  </si>
  <si>
    <t>TOTAAL INKOMSTEN</t>
  </si>
  <si>
    <t>RESULTAAT</t>
  </si>
  <si>
    <t>Sub-rekening</t>
  </si>
  <si>
    <t>Subsidieerbare kosten</t>
  </si>
  <si>
    <t>BF                    jeugdsport</t>
  </si>
  <si>
    <t>BF           sportkampen</t>
  </si>
  <si>
    <t>BF laagdrempelig sporten</t>
  </si>
  <si>
    <t>BF Innovatie</t>
  </si>
  <si>
    <t>xxxxxx50</t>
  </si>
  <si>
    <t>xxxxxx60</t>
  </si>
  <si>
    <t>xxxxxx80</t>
  </si>
  <si>
    <t>xxxxxx90</t>
  </si>
  <si>
    <t>huur van sportmateriaal</t>
  </si>
  <si>
    <t>huur van didactisch materiaal</t>
  </si>
  <si>
    <t>huur van sportaccommodaties</t>
  </si>
  <si>
    <t>huur van vergader- en leslokalen</t>
  </si>
  <si>
    <t>aankoop van sportmateriaal</t>
  </si>
  <si>
    <t>aankoop van didactisch materiaal</t>
  </si>
  <si>
    <t>Diensten en diverse goederen waarvoor Bloso voorafgaandelijk een schriftelijk akkoord heeft gegeven</t>
  </si>
  <si>
    <t>verplaatsingskosten administratieve medewerkers</t>
  </si>
  <si>
    <t>verplaatsingskosten sporttechnische medewerkers</t>
  </si>
  <si>
    <t>verplaatsingskosten sport(para)medische medewerkers</t>
  </si>
  <si>
    <t>verplaatsingskosten deelnemers</t>
  </si>
  <si>
    <t>verplaatsingskosten bestuursleden</t>
  </si>
  <si>
    <t>kosten voor vervoer van sportmateriaal</t>
  </si>
  <si>
    <t>Drukwerken</t>
  </si>
  <si>
    <t>kosten informatie- en promotiemateriaal</t>
  </si>
  <si>
    <t>kosten aangerekend door verenigingen ter bescherming van auteursrechten</t>
  </si>
  <si>
    <t>kosten inzake dienstverlening door administratieve medewerkers</t>
  </si>
  <si>
    <t>kosten inzake dienstverlening door sportechnische medewerkers</t>
  </si>
  <si>
    <t>kosten inzake dienstverlening door sport(para)medische medewerkers</t>
  </si>
  <si>
    <t>kosten voor het uitvoeren van wetenschappelijke begeleiding met betrekking tot kwaliteitszorg en kwaliteitsbewaking van de jeugdwerking in de sportclubs</t>
  </si>
  <si>
    <t>inschrijvingsgeld cursussen</t>
  </si>
  <si>
    <t>verblijfskosten sport(para)medische medewerkers</t>
  </si>
  <si>
    <t>brutoloon occasionele administratieve medewerkers</t>
  </si>
  <si>
    <t>vakantiegeld occasionele administratieve medewerkers</t>
  </si>
  <si>
    <t>eindejaarspremie occasionele administratieve medewerkers</t>
  </si>
  <si>
    <t>brutoloon occasionele sporttechnische medewerkers</t>
  </si>
  <si>
    <t>vakantiegeld occasionele sporttechnische medewerkers</t>
  </si>
  <si>
    <t>eindejaarspremie occasionele sporttechnische medewerkers</t>
  </si>
  <si>
    <t>brutoloon occasionele sport(para)medische medewerkers</t>
  </si>
  <si>
    <t>vakantiegeld occasionele sport(para)medische medewerkers</t>
  </si>
  <si>
    <t>eindejaarspremie occasionele sport(para)medische medewerkers</t>
  </si>
  <si>
    <t>RSZ/werkgeversbijdrage brutoloon occasionele administratieve medewerkers</t>
  </si>
  <si>
    <t>RSZ/werkgeversbijdrage eindejaarspremie occasionele administratieve medewerkers</t>
  </si>
  <si>
    <t>RSZ/werkgeversbijdrage brutoloon occasionele sporttechnische medewerkers</t>
  </si>
  <si>
    <t>RSZ/werkgeversbijdrage eindejaarspremie occasionele sporttechnische medewerkers</t>
  </si>
  <si>
    <t>RSZ/werkgeversbijdrage brutoloon occasionele sport(para)medische medewerkers</t>
  </si>
  <si>
    <t>RSZ/werkgeversbijdrage eindejaarspremie occasionele sport(para)medische medewerkers</t>
  </si>
  <si>
    <t>Dienstverplaatsingen personeelsleden</t>
  </si>
  <si>
    <t>Personeelskosten waarvoor Bloso voorafgaandelijk een schriftelijk akkoord heeft gegeven</t>
  </si>
  <si>
    <t>afschrijvingen op immateriële vaste activa waarvoor Bloso voorafgaandelijk een schriftelijk akkoord heeft gegeven</t>
  </si>
  <si>
    <t>afschrijvingen sportmateriaal</t>
  </si>
  <si>
    <t>afschrijvingen didactisch materiaal</t>
  </si>
  <si>
    <t>afschrijvingen op materiële vaste activa waarvoor Bloso voorafgaandelijk een schriftelijk akkoord heeft gegeven</t>
  </si>
  <si>
    <t>Subsidies aan de clubs om de kwaliteit van de jeugdsportwerking in de sportclubs te verhogen, volgens de bestedingsverplichting opgegeven in het goedgekeurde reglement</t>
  </si>
  <si>
    <t>BASIS</t>
  </si>
  <si>
    <t>Korf</t>
  </si>
  <si>
    <t>Draagvlak (35%)</t>
  </si>
  <si>
    <t>Aantal leden (50%)</t>
  </si>
  <si>
    <t>Aantal VTE (50%)</t>
  </si>
  <si>
    <t>Kwaliteit van het aanbod (45%)</t>
  </si>
  <si>
    <t>Aantal trainers in clubs (30%)</t>
  </si>
  <si>
    <t>Vast bedrag</t>
  </si>
  <si>
    <t>Variabel bedrag</t>
  </si>
  <si>
    <t>Aantal nieuwe trainers (3%)</t>
  </si>
  <si>
    <t>Inspanningsverbintenis (12%)</t>
  </si>
  <si>
    <t>Goed bestuur (20%)</t>
  </si>
  <si>
    <t>totaal budget</t>
  </si>
  <si>
    <r>
      <t>¤</t>
    </r>
    <r>
      <rPr>
        <sz val="12"/>
        <color rgb="FF000000"/>
        <rFont val="Times New Roman"/>
        <family val="1"/>
      </rPr>
      <t>Outputfinanciering versus gebruik  aantal leden  en personeelsleden : leden via sokkel, korf draagvlak, korf goed bestuur </t>
    </r>
  </si>
  <si>
    <t>Aantal leden</t>
  </si>
  <si>
    <t>Relatief aandeel (ongewogen)</t>
  </si>
  <si>
    <t>Relatief aandeel (gewicht : logaritme)</t>
  </si>
  <si>
    <t>Relatief aandeel (gewicht : ^1/3)</t>
  </si>
  <si>
    <t>110.538</t>
  </si>
  <si>
    <t>266.470</t>
  </si>
  <si>
    <t>43.785</t>
  </si>
  <si>
    <t>6.318</t>
  </si>
  <si>
    <t>1.764</t>
  </si>
  <si>
    <r>
      <t>¤</t>
    </r>
    <r>
      <rPr>
        <sz val="12"/>
        <color rgb="FF000000"/>
        <rFont val="Times New Roman"/>
        <family val="1"/>
      </rPr>
      <t>Financiering op basis van  relatieve/absolute score mbt kwaliteitsparameters</t>
    </r>
  </si>
  <si>
    <r>
      <t>¨</t>
    </r>
    <r>
      <rPr>
        <sz val="12"/>
        <color rgb="FF000000"/>
        <rFont val="Times New Roman"/>
        <family val="1"/>
      </rPr>
      <t>Verdeling werkingsmiddelen basisopdrachten</t>
    </r>
  </si>
  <si>
    <r>
      <t>¨</t>
    </r>
    <r>
      <rPr>
        <sz val="12"/>
        <color rgb="FF000000"/>
        <rFont val="Times New Roman"/>
        <family val="1"/>
      </rPr>
      <t>Sokkel</t>
    </r>
  </si>
  <si>
    <r>
      <t>¤</t>
    </r>
    <r>
      <rPr>
        <sz val="12"/>
        <color rgb="FF000000"/>
        <rFont val="Times New Roman"/>
        <family val="1"/>
      </rPr>
      <t>60.000 euro tot 10.000 leden</t>
    </r>
  </si>
  <si>
    <r>
      <t>¤</t>
    </r>
    <r>
      <rPr>
        <sz val="12"/>
        <color rgb="FF000000"/>
        <rFont val="Times New Roman"/>
        <family val="1"/>
      </rPr>
      <t>Vanaf 10.000 leden: 2,8 euro per extra lid (situatie 2017)</t>
    </r>
  </si>
  <si>
    <r>
      <t>¤</t>
    </r>
    <r>
      <rPr>
        <sz val="12"/>
        <color rgb="FF000000"/>
        <rFont val="Times New Roman"/>
        <family val="1"/>
      </rPr>
      <t>Plafond van 312.000 euro (situatie 2017)</t>
    </r>
  </si>
  <si>
    <r>
      <t>¨</t>
    </r>
    <r>
      <rPr>
        <sz val="12"/>
        <color rgb="FF000000"/>
        <rFont val="Times New Roman"/>
        <family val="1"/>
      </rPr>
      <t>Korf (21,3* Mio euro – Sokkel); *nog te corrigeren i.f.v. topsport coördinatoren</t>
    </r>
  </si>
  <si>
    <r>
      <t>¨</t>
    </r>
    <r>
      <rPr>
        <sz val="12"/>
        <color rgb="FF000000"/>
        <rFont val="Times New Roman"/>
        <family val="1"/>
      </rPr>
      <t>Evaluatie op einde van Olympiade</t>
    </r>
  </si>
  <si>
    <t>1</t>
  </si>
  <si>
    <t>Naam</t>
  </si>
  <si>
    <t>Saldo</t>
  </si>
  <si>
    <t>Boeking</t>
  </si>
  <si>
    <t>Omschrijving</t>
  </si>
  <si>
    <t>Debet</t>
  </si>
  <si>
    <t>Credit</t>
  </si>
  <si>
    <t>Vaste kosten</t>
  </si>
  <si>
    <t>6110</t>
  </si>
  <si>
    <t>Verbruikskosten voor int en ext communicatie</t>
  </si>
  <si>
    <t>6111</t>
  </si>
  <si>
    <t>Aankoop van bureelbenodigdheden</t>
  </si>
  <si>
    <t>611392</t>
  </si>
  <si>
    <t>Verzekering BA</t>
  </si>
  <si>
    <t>6114</t>
  </si>
  <si>
    <t>Onderhoud</t>
  </si>
  <si>
    <t>6119</t>
  </si>
  <si>
    <t>Andere werkingskosten</t>
  </si>
  <si>
    <t>6159</t>
  </si>
  <si>
    <t>Andere lidgelden en bijdragen</t>
  </si>
  <si>
    <t>650</t>
  </si>
  <si>
    <t>Kosten van schulden</t>
  </si>
  <si>
    <t>Totaal 1</t>
  </si>
  <si>
    <t>11</t>
  </si>
  <si>
    <t>6132</t>
  </si>
  <si>
    <t>Administratiekost lonen</t>
  </si>
  <si>
    <t>61461080</t>
  </si>
  <si>
    <t>PB_Dienstverlening sporttech mw (subs)</t>
  </si>
  <si>
    <t>6200</t>
  </si>
  <si>
    <t>Bezoldiging/rechtstr soc voordelen personeel in vaste</t>
  </si>
  <si>
    <t>62001</t>
  </si>
  <si>
    <t>Vakantiegeld personeel vaste dienst</t>
  </si>
  <si>
    <t>6210</t>
  </si>
  <si>
    <t>RSZ/ werkgeversbijdrage personeelsleden in vaste dienst</t>
  </si>
  <si>
    <t>6230</t>
  </si>
  <si>
    <t>Sociaal abonnement</t>
  </si>
  <si>
    <t>Totaal 11</t>
  </si>
  <si>
    <t>12</t>
  </si>
  <si>
    <t>Administratieve ondersteuning</t>
  </si>
  <si>
    <t>6142</t>
  </si>
  <si>
    <t>Kosten voor financiële verslaggeving</t>
  </si>
  <si>
    <t>Totaal 12</t>
  </si>
  <si>
    <t>13</t>
  </si>
  <si>
    <t>Sportverzekering</t>
  </si>
  <si>
    <t>611390</t>
  </si>
  <si>
    <t>Verzekering leden</t>
  </si>
  <si>
    <t>611391</t>
  </si>
  <si>
    <t>Verzekering niet-leden sportpromotionele acties</t>
  </si>
  <si>
    <t>7011</t>
  </si>
  <si>
    <t>recupuratie werkingskosten</t>
  </si>
  <si>
    <t>Totaal 13</t>
  </si>
  <si>
    <t>2</t>
  </si>
  <si>
    <t>7 beleidsprioriteiten</t>
  </si>
  <si>
    <t>61210040</t>
  </si>
  <si>
    <t>OR_Verplaatsingskosten sporttech mw (subs)</t>
  </si>
  <si>
    <t>Totaal 2</t>
  </si>
  <si>
    <t>21</t>
  </si>
  <si>
    <t>61010060</t>
  </si>
  <si>
    <t>Huur sportmateriaal</t>
  </si>
  <si>
    <t>6103</t>
  </si>
  <si>
    <t>Huur voertuigen</t>
  </si>
  <si>
    <t>61030060</t>
  </si>
  <si>
    <t>6112</t>
  </si>
  <si>
    <t>Brandstof voertuigen</t>
  </si>
  <si>
    <t>61151020</t>
  </si>
  <si>
    <t>Aankoop sportmateriaal</t>
  </si>
  <si>
    <t>61151040</t>
  </si>
  <si>
    <t>OR_Aankoop sportmateriaal</t>
  </si>
  <si>
    <t>61151060</t>
  </si>
  <si>
    <t>SK_Aankoop sportmateriaal</t>
  </si>
  <si>
    <t>61151080</t>
  </si>
  <si>
    <t>PB_Aankoop sportmateriaal</t>
  </si>
  <si>
    <t>61200040</t>
  </si>
  <si>
    <t>OR_Verplaatsingskosten adm mw (subs)</t>
  </si>
  <si>
    <t>61210030</t>
  </si>
  <si>
    <t>Verplaatsingskosten STM</t>
  </si>
  <si>
    <t>61210060</t>
  </si>
  <si>
    <t>SR_Verplatsingskosten sporttech mw (subs)</t>
  </si>
  <si>
    <t>61210080</t>
  </si>
  <si>
    <t>PB_Verplaatsingskosten sporttech mw (subs)</t>
  </si>
  <si>
    <t>61630060</t>
  </si>
  <si>
    <t>Verblijfskosten deelnemers rugbykamp</t>
  </si>
  <si>
    <t>Totaal 21</t>
  </si>
  <si>
    <t>22</t>
  </si>
  <si>
    <t>Totaal 22</t>
  </si>
  <si>
    <t>23</t>
  </si>
  <si>
    <t>61040000</t>
  </si>
  <si>
    <t>Huur sportaccomodaties</t>
  </si>
  <si>
    <t>61151010</t>
  </si>
  <si>
    <t>61210000</t>
  </si>
  <si>
    <t>61240</t>
  </si>
  <si>
    <t>Verplaatsingskosten bestuursleden</t>
  </si>
  <si>
    <t>61240010</t>
  </si>
  <si>
    <t>61300000</t>
  </si>
  <si>
    <t>61300020</t>
  </si>
  <si>
    <t>61500000</t>
  </si>
  <si>
    <t>Inschrijving cursussen</t>
  </si>
  <si>
    <t>61500010</t>
  </si>
  <si>
    <t>Inschrijvingsgeld cursussen</t>
  </si>
  <si>
    <t>61500040</t>
  </si>
  <si>
    <t>61630000</t>
  </si>
  <si>
    <t>Verblijfskosten deelnemers</t>
  </si>
  <si>
    <t>61640010</t>
  </si>
  <si>
    <t>Verblijfskosten bestuursleden</t>
  </si>
  <si>
    <t>6209</t>
  </si>
  <si>
    <t>Andere  - forfaitaire vrijwilligersvergoeding STM</t>
  </si>
  <si>
    <t>70139</t>
  </si>
  <si>
    <t>Opbrengsten andere</t>
  </si>
  <si>
    <t>Totaal 23</t>
  </si>
  <si>
    <t>25</t>
  </si>
  <si>
    <t>Clustering/ topsport</t>
  </si>
  <si>
    <t>61040030</t>
  </si>
  <si>
    <t>61230030</t>
  </si>
  <si>
    <t>Verplaatsingskosten deelnemers</t>
  </si>
  <si>
    <t>61400030</t>
  </si>
  <si>
    <t>Kosten voor medische hulpposten</t>
  </si>
  <si>
    <t>61630030</t>
  </si>
  <si>
    <t>7097</t>
  </si>
  <si>
    <t>Werkingsopbrengsten - stages</t>
  </si>
  <si>
    <t>Totaal 25</t>
  </si>
  <si>
    <t>26</t>
  </si>
  <si>
    <t>Marketing/communicatie/promotie</t>
  </si>
  <si>
    <t>61100010</t>
  </si>
  <si>
    <t>Verbruikskosten voor interne en externe communicatie</t>
  </si>
  <si>
    <t>61300010</t>
  </si>
  <si>
    <t>61300040</t>
  </si>
  <si>
    <t>61300080</t>
  </si>
  <si>
    <t>6131</t>
  </si>
  <si>
    <t>Kosten voor info- en promotiemateriaal</t>
  </si>
  <si>
    <t>61310010</t>
  </si>
  <si>
    <t>Kosten voor informatie- en promotiemateriaal</t>
  </si>
  <si>
    <t>61310020</t>
  </si>
  <si>
    <t>Totaal 26</t>
  </si>
  <si>
    <t>27</t>
  </si>
  <si>
    <t>61310040</t>
  </si>
  <si>
    <t>61500030</t>
  </si>
  <si>
    <t>Totaal 27</t>
  </si>
  <si>
    <t>50</t>
  </si>
  <si>
    <t>73700000</t>
  </si>
  <si>
    <t>Basissubsidies</t>
  </si>
  <si>
    <t>73700050</t>
  </si>
  <si>
    <t>Subsidies jeugdsport</t>
  </si>
  <si>
    <t>73700060</t>
  </si>
  <si>
    <t>Subsidies sportkampen</t>
  </si>
  <si>
    <t>73700080</t>
  </si>
  <si>
    <t>Subsidies prioriteitenbeleid</t>
  </si>
  <si>
    <t>73710000</t>
  </si>
  <si>
    <t>Regularisatie basissubsidies</t>
  </si>
  <si>
    <t>Totaal 50</t>
  </si>
  <si>
    <t>51</t>
  </si>
  <si>
    <t>7372</t>
  </si>
  <si>
    <t>Subsidies andere sectoren</t>
  </si>
  <si>
    <t>Totaal 51</t>
  </si>
  <si>
    <t>52</t>
  </si>
  <si>
    <t>730</t>
  </si>
  <si>
    <t>Lidgeld ( stortingen) werkelijke leden</t>
  </si>
  <si>
    <t>Totaal 52</t>
  </si>
  <si>
    <t>53</t>
  </si>
  <si>
    <t>7091</t>
  </si>
  <si>
    <t>Andere werkingsopbrengsten - sportmateriaal</t>
  </si>
  <si>
    <t>7092</t>
  </si>
  <si>
    <t>Andere werkingsopbrengsten - sportkampen</t>
  </si>
  <si>
    <t>7094</t>
  </si>
  <si>
    <t>Andere werkingsonkosten - sportdagen/initiaties</t>
  </si>
  <si>
    <t>7095</t>
  </si>
  <si>
    <t>Werkingsopbrengsten - inschrijving cursussen</t>
  </si>
  <si>
    <t>7096</t>
  </si>
  <si>
    <t>Werkingsopbrengsten - competities</t>
  </si>
  <si>
    <t>Totaal 53</t>
  </si>
  <si>
    <t>99</t>
  </si>
  <si>
    <t>7439</t>
  </si>
  <si>
    <t>Struct. Interprof. Looncorrectie</t>
  </si>
  <si>
    <t>750</t>
  </si>
  <si>
    <t>Opbrengsten uit financiële vaste activa</t>
  </si>
  <si>
    <t>Totaal 99</t>
  </si>
  <si>
    <t>TOTAAL VAN DE REKENINGEN</t>
  </si>
  <si>
    <t>EINDE LIJST</t>
  </si>
  <si>
    <t>Ondersteuning nieuwe clubs</t>
  </si>
  <si>
    <t>#75% clubs die de kwaliteitsdrempels behalen</t>
  </si>
  <si>
    <t>#development competitie enkel voor U14&amp;U16</t>
  </si>
  <si>
    <t>1 medewerker in de nationale U18 &amp; U20 &amp; seniorenploeg</t>
  </si>
  <si>
    <t>#4 personeelsleden 100%, en…</t>
  </si>
  <si>
    <t>10H, 1Z</t>
  </si>
  <si>
    <t>RVB</t>
  </si>
  <si>
    <t>18H, 1Z</t>
  </si>
  <si>
    <t>12H, 1Z</t>
  </si>
  <si>
    <t>14H, 1Z</t>
  </si>
  <si>
    <t xml:space="preserve">RVB - Eric Willemsens </t>
  </si>
  <si>
    <t>RVB - Arvid &amp; Olivier</t>
  </si>
  <si>
    <t>OD 22.01</t>
  </si>
  <si>
    <t>A 22.01.1</t>
  </si>
  <si>
    <t>A 22.01.2</t>
  </si>
  <si>
    <t>OD 22.02</t>
  </si>
  <si>
    <t>OD 22.03</t>
  </si>
  <si>
    <t>A 22.03.1</t>
  </si>
  <si>
    <t>A 22.03.2</t>
  </si>
  <si>
    <t>OD 22.04</t>
  </si>
  <si>
    <t>A 22.04.1</t>
  </si>
  <si>
    <t>A 22.04.2</t>
  </si>
  <si>
    <t>OD 23.01</t>
  </si>
  <si>
    <t>A 23.01.1</t>
  </si>
  <si>
    <t>A 23.01.2</t>
  </si>
  <si>
    <t>OD 23.02</t>
  </si>
  <si>
    <t>OD 23.03</t>
  </si>
  <si>
    <t>A 23.03.1</t>
  </si>
  <si>
    <t>A 23.03.2</t>
  </si>
  <si>
    <t>A 23.03.3</t>
  </si>
  <si>
    <t>A 23.03.4</t>
  </si>
  <si>
    <t>A 23.03.5</t>
  </si>
  <si>
    <t>A 23.03.6</t>
  </si>
  <si>
    <t>A 23.03.7</t>
  </si>
  <si>
    <t>OD 23.04</t>
  </si>
  <si>
    <t>A 23.04.1</t>
  </si>
  <si>
    <t>A 23.04.2</t>
  </si>
  <si>
    <t>SD24</t>
  </si>
  <si>
    <t>SD23</t>
  </si>
  <si>
    <t>A24.01.1</t>
  </si>
  <si>
    <t>A24.01.2</t>
  </si>
  <si>
    <t>OD 24.01</t>
  </si>
  <si>
    <t>OD 24.02</t>
  </si>
  <si>
    <t>A 25.01.1</t>
  </si>
  <si>
    <t>A 25.01.2</t>
  </si>
  <si>
    <t>OD 25.01</t>
  </si>
  <si>
    <t>OD 25.02</t>
  </si>
  <si>
    <t>OD 26.01</t>
  </si>
  <si>
    <t>OD 26.03</t>
  </si>
  <si>
    <t>OD 26.04</t>
  </si>
  <si>
    <t>OD 27.01</t>
  </si>
  <si>
    <t>OD 27.02</t>
  </si>
  <si>
    <t>OD 27.03</t>
  </si>
  <si>
    <t>A 26.01.1</t>
  </si>
  <si>
    <t>A 26.01.2</t>
  </si>
  <si>
    <t>A 26.01.3</t>
  </si>
  <si>
    <t>A 26.02</t>
  </si>
  <si>
    <t>A 26.03.1</t>
  </si>
  <si>
    <t>A 26.03.2</t>
  </si>
  <si>
    <t>A 26.04.1</t>
  </si>
  <si>
    <t>A 27.01.1</t>
  </si>
  <si>
    <t>A 27.01.2</t>
  </si>
  <si>
    <t>A 27.01.3</t>
  </si>
  <si>
    <t>A 27.03.1</t>
  </si>
  <si>
    <t>A24011</t>
  </si>
  <si>
    <t>A24012</t>
  </si>
  <si>
    <t>A 21021</t>
  </si>
  <si>
    <t>A 21022</t>
  </si>
  <si>
    <t>A 21023</t>
  </si>
  <si>
    <t>A 22021</t>
  </si>
  <si>
    <t>A 22022</t>
  </si>
  <si>
    <t>A 22023</t>
  </si>
  <si>
    <t>A 24022</t>
  </si>
  <si>
    <t>A 25021</t>
  </si>
  <si>
    <t>A 25022</t>
  </si>
  <si>
    <t>A 26021</t>
  </si>
  <si>
    <t>A 26022</t>
  </si>
  <si>
    <t>A 27021</t>
  </si>
  <si>
    <t>A 27022</t>
  </si>
  <si>
    <t>A 24021</t>
  </si>
  <si>
    <t>SD25</t>
  </si>
  <si>
    <t>SD26</t>
  </si>
  <si>
    <t>SD27</t>
  </si>
  <si>
    <t>kosten</t>
  </si>
  <si>
    <t>vrouwen</t>
  </si>
  <si>
    <t>Topsport</t>
  </si>
  <si>
    <t>Marketing/ communicatie</t>
  </si>
  <si>
    <t>Licenties</t>
  </si>
  <si>
    <t>personeelskosten</t>
  </si>
  <si>
    <t>4,5 VTE in 2017</t>
  </si>
  <si>
    <t>Fondsenwerving/ beleidsfocus</t>
  </si>
  <si>
    <t>Promotour Rugby Vlaanderen naar de clubs toe</t>
  </si>
  <si>
    <t xml:space="preserve">25% loon Ondersteuner (twee) GIR voor rugbyclubs </t>
  </si>
  <si>
    <t>A 21.01.8</t>
  </si>
  <si>
    <t xml:space="preserve">25% loon VTE Ondersteuner  touch rugby vanuit Rugby Vlaanderen </t>
  </si>
  <si>
    <t>A 23.02.3</t>
  </si>
  <si>
    <t>A 23.02.2</t>
  </si>
  <si>
    <t>A 23.02.1</t>
  </si>
  <si>
    <t xml:space="preserve">25% loon VTE Ondersteuner  BF jeugdsport vanuit Rugby Vlaanderen </t>
  </si>
  <si>
    <t>25% loon VTE Ondersteuner (twee) BF laagdrempelig sporten rugbyclubs</t>
  </si>
  <si>
    <t>Retentie - BF Touch</t>
  </si>
  <si>
    <t xml:space="preserve">10% loon VTE Ondersteuner  BF jeugdsport vanuit Rugby Vlaanderen </t>
  </si>
  <si>
    <t>Breedtesport, BF LS/SK</t>
  </si>
  <si>
    <t>Clubondersteuning/BF JS</t>
  </si>
  <si>
    <t>promotieacties extra scholen</t>
  </si>
  <si>
    <t>28000 euro lonen personeel zitten rechtreeks in de beleidsfocussen (GIR:12.000, Touch: 12.000, jeugdsport: 4.000)</t>
  </si>
  <si>
    <t>#alle vrijwilligers hebben een coördinator</t>
  </si>
  <si>
    <t xml:space="preserve">Financiële kosten </t>
  </si>
  <si>
    <t xml:space="preserve">Werkingskosten </t>
  </si>
  <si>
    <t>Huur secretariaat</t>
  </si>
  <si>
    <t xml:space="preserve">Verbruikskosten voor int en ext communicatie </t>
  </si>
  <si>
    <t xml:space="preserve">Aankoop van bureelbenodigdheden </t>
  </si>
  <si>
    <t>Verzekeringen: brand, BA, LO, reis, materiaal</t>
  </si>
  <si>
    <t xml:space="preserve">Gerechts- en vorderingskosten </t>
  </si>
  <si>
    <t xml:space="preserve">Verzekering BA </t>
  </si>
  <si>
    <t xml:space="preserve">Bezoldiging/rechtstr soc voordelen personeel in vaste </t>
  </si>
  <si>
    <t xml:space="preserve">RSZ/werkgeversbijdrage personeelsleden in vaste dienst </t>
  </si>
  <si>
    <t>Brutoloon occ sporttech mw (subs)</t>
  </si>
  <si>
    <t>basissubsidies</t>
  </si>
  <si>
    <t xml:space="preserve">subsidies jeugdsport </t>
  </si>
  <si>
    <t>subsidies sportkampen</t>
  </si>
  <si>
    <t>subsidies breedtesport</t>
  </si>
  <si>
    <t>subsidies innovatief sporten</t>
  </si>
  <si>
    <t xml:space="preserve">Regularisatie subsidies jeugdsport </t>
  </si>
  <si>
    <t>Regularisatie subsidies prioriteitenbeleid</t>
  </si>
  <si>
    <t>Subsidies andere actoren</t>
  </si>
  <si>
    <t>Lidgeld (stortingen) werkelijke leden</t>
  </si>
  <si>
    <t>IRB subsidies</t>
  </si>
  <si>
    <t xml:space="preserve">Recuperatie werkingskosten </t>
  </si>
  <si>
    <t>Werkingsopbrengsten andere</t>
  </si>
  <si>
    <t>Andere werkingsopbrensten - sportkampen</t>
  </si>
  <si>
    <t>Andere werkingsopbrengsten - organisaties</t>
  </si>
  <si>
    <t xml:space="preserve">Opbrengsten informatie- en promotiemateriaal </t>
  </si>
  <si>
    <t xml:space="preserve">Financiële opbrengsten </t>
  </si>
  <si>
    <t>Diverse financiële opbrengsten</t>
  </si>
  <si>
    <t>Dienstverlening sporttech mw (subs)</t>
  </si>
  <si>
    <t>Overheadskosten detail</t>
  </si>
  <si>
    <t>Inkomsten detail</t>
  </si>
  <si>
    <t>In de personeelskosten zitten 12000 euro vergoedingen occasionele medewerkers</t>
  </si>
  <si>
    <t>Analytische boekhouding</t>
  </si>
  <si>
    <t>Acties per operationele doelstelling</t>
  </si>
  <si>
    <t xml:space="preserve">SIMULATIE SUBSIDIE </t>
  </si>
  <si>
    <t>Omschrijving OD en actie</t>
  </si>
  <si>
    <t>Anal num</t>
  </si>
  <si>
    <t>rek num</t>
  </si>
  <si>
    <t>Verzekeringen leden</t>
  </si>
  <si>
    <t>Beleidsfocus: Laagdrempelig Sporten: Get Into Rugby</t>
  </si>
  <si>
    <t>OVERHEAD</t>
  </si>
  <si>
    <t>Overhead kosten administratie</t>
  </si>
  <si>
    <t>Beleidsfocus Innovatief sporten: touchrugby uitbouwen/opstarten in clubs</t>
  </si>
  <si>
    <t>Basis subsidies</t>
  </si>
  <si>
    <t xml:space="preserve">Overhead </t>
  </si>
  <si>
    <t>Rekeningen basissubsidie en Beleidsfocussen jeugdsport - sportkampen - laagdrempelig sporten - Innovatie</t>
  </si>
  <si>
    <t xml:space="preserve"> BELEIDSPLAN 2017-2020 RUGBY VLAANDEREN (monitoring overzicht)</t>
  </si>
  <si>
    <t>Beleidsfous Jeugdsport: kwaliteitsplan (Akropolis plan) - Jeugdsportfonds</t>
  </si>
  <si>
    <t>A 21.01.9</t>
  </si>
  <si>
    <t>Initiaties aan de Vlaamse Jeugdinstellingen</t>
  </si>
  <si>
    <t>A 21.01.10</t>
  </si>
  <si>
    <t>#startdagen op clubs</t>
  </si>
  <si>
    <t>Rugby sevens</t>
  </si>
  <si>
    <t xml:space="preserve">sporttechnische ondersteuning voor de betrokken scholen </t>
  </si>
  <si>
    <t>A 21.01.11</t>
  </si>
  <si>
    <t>TAG-rugby familiedagen op de club</t>
  </si>
  <si>
    <t>#TAG-rugby familiedagen</t>
  </si>
  <si>
    <t>Michel DB</t>
  </si>
  <si>
    <t>Status</t>
  </si>
  <si>
    <t>1ste kwartaal</t>
  </si>
  <si>
    <t>2de kwartaal</t>
  </si>
  <si>
    <t>3de kwartaal</t>
  </si>
  <si>
    <t>4de kwartaal</t>
  </si>
  <si>
    <t xml:space="preserve">Nationale dames senioren 7's </t>
  </si>
  <si>
    <t xml:space="preserve">Nationale U18 dames 7's </t>
  </si>
  <si>
    <t xml:space="preserve">#top 6 plaats in  Europa </t>
  </si>
  <si>
    <t>#top 8 plaats in Europa</t>
  </si>
  <si>
    <t>Aanbod hebben voor mensen met een beperking: project mixed abilities</t>
  </si>
  <si>
    <t>#aantal leden
#aantal deelnemende clubs</t>
  </si>
  <si>
    <t>#Rugby Vlaanderen voert jaarlijks een actie rond gezond sporten</t>
  </si>
  <si>
    <t>#Rugby Vlaanderen heeft een medische en ethische commissie</t>
  </si>
  <si>
    <t>#Rugby Vlaanderen doorloopt het 8 stappenplan van ICES</t>
  </si>
  <si>
    <t>Overhead</t>
  </si>
  <si>
    <t xml:space="preserve">Totaal begroting </t>
  </si>
  <si>
    <t>bestaan van de nationale U18, U20, senioren XV en dames VII U18 en senioren</t>
  </si>
  <si>
    <t>1 medewerker in de nationale U18,U20,seniorenploeg mannen XV en dames U18, seniorenploeg VII</t>
  </si>
  <si>
    <r>
      <t>Startdagen op clubs in kader van Maand van de Sportclub.</t>
    </r>
    <r>
      <rPr>
        <sz val="8"/>
        <color rgb="FFFF0000"/>
        <rFont val="Calibri"/>
        <family val="2"/>
      </rPr>
      <t>Focus op meisjes U14-U16 (cfr SD 24)</t>
    </r>
  </si>
  <si>
    <t>A 21.01.12</t>
  </si>
  <si>
    <t>A 22.03.3</t>
  </si>
  <si>
    <r>
      <t xml:space="preserve">Uitwerking en implementatie nieuw kwaliteitslabel </t>
    </r>
    <r>
      <rPr>
        <sz val="8"/>
        <color rgb="FFFF0000"/>
        <rFont val="Calibri"/>
        <family val="2"/>
        <scheme val="minor"/>
      </rPr>
      <t>Acropolislabel</t>
    </r>
  </si>
  <si>
    <r>
      <t xml:space="preserve">Jeugdsportfonds </t>
    </r>
    <r>
      <rPr>
        <sz val="8"/>
        <color rgb="FFFF0000"/>
        <rFont val="Calibri"/>
        <family val="2"/>
        <scheme val="minor"/>
      </rPr>
      <t>Acropolisplan</t>
    </r>
    <r>
      <rPr>
        <sz val="8"/>
        <color theme="1"/>
        <rFont val="Calibri"/>
        <family val="2"/>
        <scheme val="minor"/>
      </rPr>
      <t>: Verbetering kwaliteit jeugdwerking op de clubs</t>
    </r>
  </si>
  <si>
    <t xml:space="preserve">Rugby Vlaanderen  creëert een ethisch sportklimaat </t>
  </si>
  <si>
    <t>Actuals</t>
  </si>
  <si>
    <r>
      <rPr>
        <sz val="8"/>
        <color rgb="FFFF0000"/>
        <rFont val="Calibri (Hoofdtekst)"/>
        <family val="2"/>
      </rPr>
      <t xml:space="preserve">#20 </t>
    </r>
    <r>
      <rPr>
        <sz val="8"/>
        <color theme="1"/>
        <rFont val="Calibri"/>
        <family val="2"/>
        <scheme val="minor"/>
      </rPr>
      <t>deelnemers &amp; 1 rugbykamp per jaar</t>
    </r>
  </si>
  <si>
    <t>A 21.03.3</t>
  </si>
  <si>
    <t>Kristof VH</t>
  </si>
  <si>
    <t>Michel DB &amp; Kristof VH</t>
  </si>
  <si>
    <t>Michel DB, Mathias R &amp; Kristof VH</t>
  </si>
  <si>
    <t>Vicky F</t>
  </si>
  <si>
    <t>Mathias R</t>
  </si>
  <si>
    <t>Medewerker Rugby Vlaanderen die  naar de clubs gaat</t>
  </si>
  <si>
    <t>Michel  DB</t>
  </si>
  <si>
    <t>Mathias R &amp; Ethische commissie</t>
  </si>
  <si>
    <t>Mathias R &amp; Medische commissie</t>
  </si>
  <si>
    <t>Mathias  R &amp; Ethische commissie</t>
  </si>
  <si>
    <t>Michel DB &amp; KristofVH</t>
  </si>
  <si>
    <t>A 24023</t>
  </si>
  <si>
    <t>A 22.01.3</t>
  </si>
  <si>
    <t>Externe kampen</t>
  </si>
  <si>
    <t>Beleidsfocus Sportkampen: Rugbykamp (interne kampen</t>
  </si>
  <si>
    <t>#10 scholentornooien per jaar</t>
  </si>
  <si>
    <t xml:space="preserve">#7 initiaties </t>
  </si>
  <si>
    <t>Mathias R &amp; Michel DB</t>
  </si>
  <si>
    <t xml:space="preserve">#40 deelnemers &amp; 1 rugbykamp per jaar </t>
  </si>
  <si>
    <t xml:space="preserve">#12 deelnemers &amp; 1 kamp per jaar </t>
  </si>
  <si>
    <t xml:space="preserve">Omnisport via prov. Antwerpen #12 deelnemers  </t>
  </si>
  <si>
    <t>A 24024</t>
  </si>
  <si>
    <t>Nationale U18 ploeg - steun vanuit RV</t>
  </si>
  <si>
    <t>1 extra school/unif in je regio</t>
  </si>
  <si>
    <t>Kristof</t>
  </si>
  <si>
    <t>G</t>
  </si>
  <si>
    <t>%</t>
  </si>
  <si>
    <t>10 deelnemers</t>
  </si>
  <si>
    <t>minstens 3 wedstrijden en 1 tornooi spelen per seizoen</t>
  </si>
  <si>
    <t>Spelersanalyse hebben einde seizoen per speler</t>
  </si>
  <si>
    <t xml:space="preserve">één Vlaming in de staff vanaf 2017-2018 voor U17, U18 </t>
  </si>
  <si>
    <t>Michel</t>
  </si>
  <si>
    <t>Pilootproject met 3 clubs</t>
  </si>
  <si>
    <t>Betaling voor 30/12 gedaan &amp; controle facturen</t>
  </si>
  <si>
    <t>3  L1 MO's, tevredenheidsscore van gemiddeld 7,5</t>
  </si>
  <si>
    <t>Bijhouden van jeugdscheidsrechters</t>
  </si>
  <si>
    <t xml:space="preserve"> 2 XV tornooien op Vlaamse niveau voor unif en hogescholen</t>
  </si>
  <si>
    <t>Bijhouden lijst in database en lijst maken Mailchimp</t>
  </si>
  <si>
    <t>Versturen in juni voor 30/06</t>
  </si>
  <si>
    <t>Dossier per club dus 12 in totaal</t>
  </si>
  <si>
    <t>2 bijscholing per jaar organiseren</t>
  </si>
  <si>
    <t>Maandelijkse klaarzetten lonen voor einde van de maand</t>
  </si>
  <si>
    <t>Doorgeven ziekte, verlof via kalender SD Worx</t>
  </si>
  <si>
    <t>Woon-werkverkeer doorgeven</t>
  </si>
  <si>
    <t>Vrijwilligers, occ. Medewerkers, studenten betaling</t>
  </si>
  <si>
    <t xml:space="preserve">klaarzetten en opvolgen. </t>
  </si>
  <si>
    <t>Klaarzetten betalingen/facturen en opvolgen</t>
  </si>
  <si>
    <t>Boekhouding volgens analystisch codering</t>
  </si>
  <si>
    <t>Licenties aanmaken, updaten</t>
  </si>
  <si>
    <t>Activiteiten bijhouden</t>
  </si>
  <si>
    <t>Controle van de regionale wedstrijden via de</t>
  </si>
  <si>
    <t>wedstrijdbladen</t>
  </si>
  <si>
    <t xml:space="preserve">bijhouden Sportongevallen </t>
  </si>
  <si>
    <t>beheren van het info@rugby.vlaanderen en algemene communciatie met de clubs</t>
  </si>
  <si>
    <t>Doorgeven aan Vicky</t>
  </si>
  <si>
    <t>Opvoling project en uitvoering taken beschreven in het project</t>
  </si>
  <si>
    <t>30 deelnemers</t>
  </si>
  <si>
    <t>12 deelnemers</t>
  </si>
  <si>
    <t>x</t>
  </si>
  <si>
    <t>label uitgereikt forum september</t>
  </si>
  <si>
    <t>4x tornooien voor U14 en U16</t>
  </si>
  <si>
    <t>Digitaal wedstrijdformulier in 2018 en getest hebben</t>
  </si>
  <si>
    <t>#30 spelers hebben voor de U16 en U17 ploeg</t>
  </si>
  <si>
    <t>U16 en U17 ploeg verder uitbouwen ism clubs en LBFR</t>
  </si>
  <si>
    <t>Maandelijkse opmaak van de niewsbrief</t>
  </si>
  <si>
    <t>Communicatie naar cursisten</t>
  </si>
  <si>
    <t>Trainer B organisatie</t>
  </si>
  <si>
    <t>OK</t>
  </si>
  <si>
    <t>ok</t>
  </si>
  <si>
    <t>in Tongeren</t>
  </si>
  <si>
    <t>Keep Rugby Clean</t>
  </si>
  <si>
    <t>7 club bezocht</t>
  </si>
  <si>
    <t>22 deelnemende clubs</t>
  </si>
  <si>
    <t>via twizit</t>
  </si>
  <si>
    <t>30+ doelgroep: uniforme reglementen/bijscholingen via promotour Rugby Vlaanderen naar de clubs</t>
  </si>
  <si>
    <t>#2 X-rugby tornooien in 2019</t>
  </si>
  <si>
    <t>18-24 doelgroep: hoger onderwijs aanbod uitbreiden met  X-RUGBY via aanbod tornooien</t>
  </si>
  <si>
    <t>Fonds voor clubs om  touch rugby  en sport na school te stimuleren</t>
  </si>
  <si>
    <t>A 22.01.4</t>
  </si>
  <si>
    <t>#Medewerker Rugby Vlaanderen die  naar de clubs gaat</t>
  </si>
  <si>
    <t>#voor trainer, materiaal,</t>
  </si>
  <si>
    <t>Beleidsfocus Sportkampen: Rugbykamp (interne kampen)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</si>
</sst>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€&quot;\ * #,##0.00_);_(&quot;€&quot;\ * \(#,##0.00\);_(&quot;€&quot;\ * &quot;-&quot;??_);_(@_)"/>
    <numFmt numFmtId="164" formatCode="&quot;€&quot;\ #,##0.00;[Red]&quot;€&quot;\ \-#,##0.00"/>
    <numFmt numFmtId="165" formatCode="_ &quot;€&quot;\ * #,##0.00_ ;_ &quot;€&quot;\ * \-#,##0.00_ ;_ &quot;€&quot;\ * &quot;-&quot;??_ ;_ @_ "/>
    <numFmt numFmtId="166" formatCode="_ * #,##0.00_ ;_ * \-#,##0.00_ ;_ * &quot;-&quot;??_ ;_ @_ "/>
    <numFmt numFmtId="167" formatCode="_(&quot;€&quot;\ * #,##0_);_(&quot;€&quot;\ * \(#,##0\);_(&quot;€&quot;\ * &quot;-&quot;??_);_(@_)"/>
    <numFmt numFmtId="168" formatCode="_ &quot;€&quot;\ * #,##0_ ;_ &quot;€&quot;\ * \-#,##0_ ;_ &quot;€&quot;\ * &quot;-&quot;??_ ;_ @_ "/>
    <numFmt numFmtId="169" formatCode="#,##0.00\ [$€-1];[Red]\-#,##0.00\ [$€-1]"/>
    <numFmt numFmtId="170" formatCode="#,##0.00_-\ [$€-1];[Red]#,##0.00\-\ [$€-1]"/>
    <numFmt numFmtId="171" formatCode="_ [$€-413]\ * #,##0.00_ ;_ [$€-413]\ * \-#,##0.00_ ;_ [$€-413]\ * &quot;-&quot;??_ ;_ @_ "/>
  </numFmts>
  <fonts count="70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rgb="FFF2D70C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w Cen MT"/>
      <family val="2"/>
    </font>
    <font>
      <sz val="12"/>
      <color rgb="FF000000"/>
      <name val="Tw Cen MT"/>
      <family val="2"/>
    </font>
    <font>
      <sz val="12"/>
      <color rgb="FF949494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8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</font>
    <font>
      <sz val="8"/>
      <color rgb="FFFF0000"/>
      <name val="Calibri (Hoofdtekst)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0"/>
      <name val="Calibri"/>
      <family val="2"/>
      <scheme val="minor"/>
    </font>
    <font>
      <b/>
      <sz val="9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name val="Calibri (Hoofdtekst)_x0000_"/>
      <family val="2"/>
    </font>
    <font>
      <sz val="11"/>
      <name val="Calibri (Hoofdtekst)_x0000_"/>
      <family val="2"/>
    </font>
    <font>
      <b/>
      <sz val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2D70C"/>
        <bgColor indexed="64"/>
      </patternFill>
    </fill>
    <fill>
      <patternFill patternType="solid">
        <fgColor rgb="FFFAF0CC"/>
        <bgColor indexed="64"/>
      </patternFill>
    </fill>
    <fill>
      <patternFill patternType="solid">
        <fgColor rgb="FFFCF8E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ECB38"/>
        <bgColor indexed="64"/>
      </patternFill>
    </fill>
    <fill>
      <patternFill patternType="solid">
        <fgColor rgb="FFFFCB2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rgb="FFFFFFFF"/>
      </left>
      <right style="medium">
        <color rgb="FFFFFFFF"/>
      </right>
      <top style="medium">
        <color rgb="FFFFFFFF"/>
      </top>
      <bottom/>
    </border>
    <border>
      <left style="medium">
        <color rgb="FFFFFFFF"/>
      </left>
      <right style="medium">
        <color rgb="FFFFFFFF"/>
      </right>
      <top/>
      <bottom style="thick">
        <color rgb="FFFFFFFF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/>
    </border>
    <border>
      <left style="medium">
        <color rgb="FFFFFFFF"/>
      </left>
      <right style="medium">
        <color rgb="FFFFFFFF"/>
      </right>
      <top/>
      <bottom style="medium">
        <color rgb="FFFFFFF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ck"/>
      <right/>
      <top/>
      <bottom/>
    </border>
    <border>
      <left style="thick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ck"/>
      <top/>
      <bottom/>
    </border>
  </borders>
  <cellStyleXfs count="3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3">
    <xf numFmtId="0" fontId="0" fillId="0" borderId="0" xfId="0"/>
    <xf numFmtId="0" fontId="0" fillId="0" borderId="0" xfId="0" applyFont="1"/>
    <xf numFmtId="0" fontId="5" fillId="0" borderId="0" xfId="0" applyFont="1"/>
    <xf numFmtId="165" fontId="0" fillId="0" borderId="0" xfId="59" applyFont="1"/>
    <xf numFmtId="0" fontId="0" fillId="0" borderId="0" xfId="0" applyAlignment="1">
      <alignment horizontal="center"/>
    </xf>
    <xf numFmtId="44" fontId="7" fillId="0" borderId="0" xfId="59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10" fillId="0" borderId="0" xfId="0" applyNumberFormat="1" applyFont="1"/>
    <xf numFmtId="0" fontId="9" fillId="0" borderId="0" xfId="0" applyFont="1" applyAlignment="1">
      <alignment vertical="center"/>
    </xf>
    <xf numFmtId="165" fontId="0" fillId="0" borderId="0" xfId="0" applyNumberFormat="1"/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164" fontId="0" fillId="0" borderId="0" xfId="0" applyNumberFormat="1"/>
    <xf numFmtId="0" fontId="15" fillId="0" borderId="0" xfId="0" applyFont="1" applyAlignment="1">
      <alignment vertical="center" readingOrder="1"/>
    </xf>
    <xf numFmtId="0" fontId="17" fillId="3" borderId="2" xfId="0" applyFont="1" applyFill="1" applyBorder="1" applyAlignment="1">
      <alignment horizontal="left" vertical="center" wrapText="1" readingOrder="1"/>
    </xf>
    <xf numFmtId="0" fontId="17" fillId="3" borderId="2" xfId="0" applyFont="1" applyFill="1" applyBorder="1" applyAlignment="1">
      <alignment horizontal="center" vertical="center" wrapText="1" readingOrder="1"/>
    </xf>
    <xf numFmtId="0" fontId="17" fillId="3" borderId="3" xfId="0" applyFont="1" applyFill="1" applyBorder="1" applyAlignment="1">
      <alignment horizontal="left" vertical="center" wrapText="1" readingOrder="1"/>
    </xf>
    <xf numFmtId="0" fontId="17" fillId="3" borderId="3" xfId="0" applyFont="1" applyFill="1" applyBorder="1" applyAlignment="1">
      <alignment horizontal="center" vertical="center" wrapText="1" readingOrder="1"/>
    </xf>
    <xf numFmtId="0" fontId="18" fillId="4" borderId="4" xfId="0" applyFont="1" applyFill="1" applyBorder="1" applyAlignment="1">
      <alignment horizontal="center" vertical="center" wrapText="1" readingOrder="1"/>
    </xf>
    <xf numFmtId="0" fontId="18" fillId="4" borderId="5" xfId="0" applyFont="1" applyFill="1" applyBorder="1" applyAlignment="1">
      <alignment horizontal="center" vertical="center" wrapText="1" readingOrder="1"/>
    </xf>
    <xf numFmtId="10" fontId="18" fillId="4" borderId="5" xfId="0" applyNumberFormat="1" applyFont="1" applyFill="1" applyBorder="1" applyAlignment="1">
      <alignment horizontal="center" vertical="center" wrapText="1" readingOrder="1"/>
    </xf>
    <xf numFmtId="0" fontId="18" fillId="5" borderId="2" xfId="0" applyFont="1" applyFill="1" applyBorder="1" applyAlignment="1">
      <alignment horizontal="center" vertical="center" wrapText="1" readingOrder="1"/>
    </xf>
    <xf numFmtId="0" fontId="18" fillId="5" borderId="5" xfId="0" applyFont="1" applyFill="1" applyBorder="1" applyAlignment="1">
      <alignment horizontal="center" vertical="center" wrapText="1" readingOrder="1"/>
    </xf>
    <xf numFmtId="10" fontId="18" fillId="5" borderId="5" xfId="0" applyNumberFormat="1" applyFont="1" applyFill="1" applyBorder="1" applyAlignment="1">
      <alignment horizontal="center" vertical="center" wrapText="1" readingOrder="1"/>
    </xf>
    <xf numFmtId="0" fontId="18" fillId="4" borderId="2" xfId="0" applyFont="1" applyFill="1" applyBorder="1" applyAlignment="1">
      <alignment horizontal="center" vertical="center" wrapText="1" readingOrder="1"/>
    </xf>
    <xf numFmtId="0" fontId="15" fillId="0" borderId="0" xfId="0" applyFont="1" applyAlignment="1">
      <alignment horizontal="left" vertical="center" indent="7" readingOrder="1"/>
    </xf>
    <xf numFmtId="0" fontId="19" fillId="0" borderId="0" xfId="0" applyFont="1" applyAlignment="1">
      <alignment horizontal="left" vertical="center" indent="3" readingOrder="1"/>
    </xf>
    <xf numFmtId="0" fontId="0" fillId="0" borderId="0" xfId="0" applyAlignment="1">
      <alignment vertical="top"/>
    </xf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26" fillId="0" borderId="0" xfId="0" applyFont="1" applyBorder="1"/>
    <xf numFmtId="0" fontId="26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26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top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0" fontId="10" fillId="0" borderId="6" xfId="0" applyFont="1" applyBorder="1"/>
    <xf numFmtId="0" fontId="25" fillId="0" borderId="6" xfId="0" applyFont="1" applyBorder="1" applyAlignment="1">
      <alignment horizontal="center" wrapText="1"/>
    </xf>
    <xf numFmtId="0" fontId="25" fillId="0" borderId="6" xfId="0" applyFont="1" applyBorder="1" applyAlignment="1">
      <alignment wrapText="1"/>
    </xf>
    <xf numFmtId="0" fontId="2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3" fontId="0" fillId="0" borderId="0" xfId="0" applyNumberFormat="1"/>
    <xf numFmtId="0" fontId="2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right"/>
    </xf>
    <xf numFmtId="0" fontId="27" fillId="0" borderId="0" xfId="0" applyFont="1" applyFill="1" applyBorder="1"/>
    <xf numFmtId="0" fontId="28" fillId="0" borderId="0" xfId="0" applyFont="1" applyFill="1" applyBorder="1"/>
    <xf numFmtId="0" fontId="10" fillId="0" borderId="6" xfId="0" applyFont="1" applyFill="1" applyBorder="1"/>
    <xf numFmtId="0" fontId="29" fillId="0" borderId="0" xfId="0" applyFont="1" applyBorder="1" applyAlignment="1">
      <alignment/>
    </xf>
    <xf numFmtId="0" fontId="0" fillId="0" borderId="0" xfId="0" applyBorder="1"/>
    <xf numFmtId="0" fontId="29" fillId="0" borderId="0" xfId="0" applyFont="1"/>
    <xf numFmtId="0" fontId="32" fillId="0" borderId="0" xfId="0" applyFont="1"/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/>
    <xf numFmtId="0" fontId="33" fillId="0" borderId="7" xfId="0" applyFont="1" applyBorder="1"/>
    <xf numFmtId="0" fontId="33" fillId="0" borderId="8" xfId="0" applyFont="1" applyBorder="1" applyAlignment="1">
      <alignment horizontal="center"/>
    </xf>
    <xf numFmtId="167" fontId="36" fillId="0" borderId="1" xfId="59" applyNumberFormat="1" applyFont="1" applyBorder="1"/>
    <xf numFmtId="167" fontId="31" fillId="0" borderId="9" xfId="59" applyNumberFormat="1" applyFont="1" applyBorder="1"/>
    <xf numFmtId="167" fontId="36" fillId="0" borderId="9" xfId="59" applyNumberFormat="1" applyFont="1" applyBorder="1"/>
    <xf numFmtId="167" fontId="31" fillId="0" borderId="10" xfId="59" applyNumberFormat="1" applyFont="1" applyBorder="1"/>
    <xf numFmtId="0" fontId="33" fillId="0" borderId="11" xfId="0" applyFont="1" applyBorder="1"/>
    <xf numFmtId="0" fontId="32" fillId="0" borderId="12" xfId="0" applyFont="1" applyBorder="1" applyAlignment="1">
      <alignment horizontal="center"/>
    </xf>
    <xf numFmtId="0" fontId="36" fillId="0" borderId="8" xfId="59" applyNumberFormat="1" applyFont="1" applyBorder="1" applyAlignment="1">
      <alignment horizontal="center"/>
    </xf>
    <xf numFmtId="0" fontId="31" fillId="0" borderId="13" xfId="59" applyNumberFormat="1" applyFont="1" applyBorder="1" applyAlignment="1">
      <alignment horizontal="center"/>
    </xf>
    <xf numFmtId="0" fontId="31" fillId="0" borderId="13" xfId="0" applyFont="1" applyBorder="1"/>
    <xf numFmtId="0" fontId="31" fillId="0" borderId="13" xfId="0" applyFont="1" applyBorder="1" applyAlignment="1">
      <alignment horizontal="center"/>
    </xf>
    <xf numFmtId="0" fontId="31" fillId="0" borderId="14" xfId="58" applyNumberFormat="1" applyFont="1" applyBorder="1" applyAlignment="1">
      <alignment horizontal="center"/>
    </xf>
    <xf numFmtId="0" fontId="33" fillId="0" borderId="15" xfId="0" applyFont="1" applyBorder="1"/>
    <xf numFmtId="0" fontId="31" fillId="0" borderId="15" xfId="0" applyFont="1" applyBorder="1" applyAlignment="1">
      <alignment horizontal="center"/>
    </xf>
    <xf numFmtId="165" fontId="11" fillId="0" borderId="15" xfId="59" applyFont="1" applyBorder="1"/>
    <xf numFmtId="165" fontId="37" fillId="0" borderId="15" xfId="59" applyFont="1" applyBorder="1"/>
    <xf numFmtId="0" fontId="31" fillId="0" borderId="6" xfId="0" applyFont="1" applyBorder="1"/>
    <xf numFmtId="0" fontId="31" fillId="0" borderId="6" xfId="0" applyFont="1" applyBorder="1" applyAlignment="1">
      <alignment horizontal="center"/>
    </xf>
    <xf numFmtId="168" fontId="36" fillId="0" borderId="6" xfId="59" applyNumberFormat="1" applyFont="1" applyBorder="1"/>
    <xf numFmtId="168" fontId="31" fillId="0" borderId="6" xfId="59" applyNumberFormat="1" applyFont="1" applyBorder="1"/>
    <xf numFmtId="0" fontId="32" fillId="0" borderId="6" xfId="0" applyFont="1" applyBorder="1"/>
    <xf numFmtId="168" fontId="35" fillId="0" borderId="6" xfId="0" applyNumberFormat="1" applyFont="1" applyBorder="1"/>
    <xf numFmtId="168" fontId="32" fillId="0" borderId="6" xfId="0" applyNumberFormat="1" applyFont="1" applyBorder="1"/>
    <xf numFmtId="168" fontId="38" fillId="0" borderId="6" xfId="59" applyNumberFormat="1" applyFont="1" applyBorder="1"/>
    <xf numFmtId="168" fontId="39" fillId="0" borderId="6" xfId="59" applyNumberFormat="1" applyFont="1" applyBorder="1"/>
    <xf numFmtId="0" fontId="33" fillId="0" borderId="6" xfId="0" applyFont="1" applyBorder="1"/>
    <xf numFmtId="168" fontId="11" fillId="0" borderId="6" xfId="59" applyNumberFormat="1" applyFont="1" applyBorder="1"/>
    <xf numFmtId="168" fontId="37" fillId="0" borderId="6" xfId="59" applyNumberFormat="1" applyFont="1" applyBorder="1"/>
    <xf numFmtId="168" fontId="34" fillId="0" borderId="6" xfId="59" applyNumberFormat="1" applyFont="1" applyBorder="1"/>
    <xf numFmtId="168" fontId="33" fillId="0" borderId="6" xfId="59" applyNumberFormat="1" applyFont="1" applyBorder="1"/>
    <xf numFmtId="0" fontId="32" fillId="0" borderId="6" xfId="0" applyFont="1" applyBorder="1" applyAlignment="1">
      <alignment horizontal="center"/>
    </xf>
    <xf numFmtId="3" fontId="31" fillId="0" borderId="6" xfId="60" applyNumberFormat="1" applyFont="1" applyBorder="1" applyProtection="1">
      <alignment/>
      <protection locked="0"/>
    </xf>
    <xf numFmtId="3" fontId="31" fillId="0" borderId="6" xfId="60" applyNumberFormat="1" applyFont="1" applyBorder="1">
      <alignment/>
      <protection/>
    </xf>
    <xf numFmtId="0" fontId="31" fillId="0" borderId="6" xfId="0" applyFont="1" applyFill="1" applyBorder="1"/>
    <xf numFmtId="0" fontId="33" fillId="0" borderId="16" xfId="0" applyFont="1" applyBorder="1" applyAlignment="1">
      <alignment horizontal="center"/>
    </xf>
    <xf numFmtId="168" fontId="34" fillId="0" borderId="6" xfId="0" applyNumberFormat="1" applyFont="1" applyBorder="1"/>
    <xf numFmtId="168" fontId="33" fillId="0" borderId="6" xfId="0" applyNumberFormat="1" applyFont="1" applyBorder="1"/>
    <xf numFmtId="0" fontId="31" fillId="0" borderId="17" xfId="0" applyFont="1" applyBorder="1"/>
    <xf numFmtId="0" fontId="31" fillId="0" borderId="17" xfId="0" applyFont="1" applyBorder="1" applyAlignment="1">
      <alignment horizontal="center"/>
    </xf>
    <xf numFmtId="168" fontId="38" fillId="0" borderId="17" xfId="59" applyNumberFormat="1" applyFont="1" applyBorder="1"/>
    <xf numFmtId="168" fontId="39" fillId="0" borderId="17" xfId="59" applyNumberFormat="1" applyFont="1" applyBorder="1"/>
    <xf numFmtId="0" fontId="31" fillId="0" borderId="18" xfId="0" applyFont="1" applyBorder="1"/>
    <xf numFmtId="0" fontId="31" fillId="0" borderId="19" xfId="0" applyFont="1" applyBorder="1" applyAlignment="1">
      <alignment horizontal="center"/>
    </xf>
    <xf numFmtId="168" fontId="36" fillId="0" borderId="17" xfId="59" applyNumberFormat="1" applyFont="1" applyBorder="1"/>
    <xf numFmtId="168" fontId="31" fillId="0" borderId="17" xfId="59" applyNumberFormat="1" applyFont="1" applyBorder="1"/>
    <xf numFmtId="0" fontId="33" fillId="0" borderId="20" xfId="0" applyFont="1" applyBorder="1"/>
    <xf numFmtId="0" fontId="31" fillId="0" borderId="21" xfId="0" applyFont="1" applyBorder="1" applyAlignment="1">
      <alignment horizontal="center"/>
    </xf>
    <xf numFmtId="168" fontId="38" fillId="0" borderId="1" xfId="59" applyNumberFormat="1" applyFont="1" applyBorder="1"/>
    <xf numFmtId="168" fontId="39" fillId="0" borderId="22" xfId="59" applyNumberFormat="1" applyFont="1" applyBorder="1"/>
    <xf numFmtId="0" fontId="33" fillId="0" borderId="23" xfId="0" applyFont="1" applyBorder="1"/>
    <xf numFmtId="0" fontId="33" fillId="0" borderId="21" xfId="0" applyFont="1" applyBorder="1" applyAlignment="1">
      <alignment horizontal="center"/>
    </xf>
    <xf numFmtId="168" fontId="34" fillId="0" borderId="1" xfId="59" applyNumberFormat="1" applyFont="1" applyBorder="1"/>
    <xf numFmtId="168" fontId="33" fillId="0" borderId="22" xfId="59" applyNumberFormat="1" applyFont="1" applyBorder="1"/>
    <xf numFmtId="0" fontId="33" fillId="0" borderId="1" xfId="0" applyFont="1" applyBorder="1"/>
    <xf numFmtId="0" fontId="31" fillId="0" borderId="24" xfId="0" applyFont="1" applyBorder="1" applyAlignment="1">
      <alignment horizontal="center"/>
    </xf>
    <xf numFmtId="165" fontId="36" fillId="0" borderId="25" xfId="59" applyFont="1" applyBorder="1"/>
    <xf numFmtId="165" fontId="31" fillId="0" borderId="1" xfId="59" applyFont="1" applyBorder="1"/>
    <xf numFmtId="0" fontId="33" fillId="0" borderId="24" xfId="0" applyFont="1" applyBorder="1" applyAlignment="1">
      <alignment horizontal="center"/>
    </xf>
    <xf numFmtId="168" fontId="34" fillId="0" borderId="25" xfId="59" applyNumberFormat="1" applyFont="1" applyBorder="1"/>
    <xf numFmtId="168" fontId="33" fillId="0" borderId="1" xfId="59" applyNumberFormat="1" applyFont="1" applyBorder="1"/>
    <xf numFmtId="169" fontId="8" fillId="0" borderId="0" xfId="0" applyNumberFormat="1" applyFont="1" applyAlignment="1">
      <alignment vertical="center"/>
    </xf>
    <xf numFmtId="169" fontId="40" fillId="0" borderId="0" xfId="0" applyNumberFormat="1" applyFont="1" applyAlignment="1">
      <alignment vertical="center"/>
    </xf>
    <xf numFmtId="169" fontId="41" fillId="0" borderId="0" xfId="0" applyNumberFormat="1" applyFont="1" applyAlignment="1">
      <alignment vertical="center"/>
    </xf>
    <xf numFmtId="0" fontId="10" fillId="0" borderId="0" xfId="0" applyFont="1"/>
    <xf numFmtId="169" fontId="42" fillId="0" borderId="0" xfId="0" applyNumberFormat="1" applyFont="1" applyAlignment="1">
      <alignment vertical="center"/>
    </xf>
    <xf numFmtId="169" fontId="25" fillId="0" borderId="0" xfId="0" applyNumberFormat="1" applyFont="1" applyAlignment="1">
      <alignment vertical="center"/>
    </xf>
    <xf numFmtId="0" fontId="10" fillId="6" borderId="0" xfId="0" applyFont="1" applyFill="1" applyBorder="1" applyAlignment="1">
      <alignment horizontal="right"/>
    </xf>
    <xf numFmtId="0" fontId="10" fillId="6" borderId="0" xfId="0" applyFont="1" applyFill="1" applyBorder="1"/>
    <xf numFmtId="169" fontId="0" fillId="0" borderId="0" xfId="0" applyNumberFormat="1"/>
    <xf numFmtId="170" fontId="0" fillId="0" borderId="0" xfId="0" applyNumberFormat="1"/>
    <xf numFmtId="0" fontId="21" fillId="0" borderId="0" xfId="0" applyFont="1" applyAlignment="1">
      <alignment horizontal="right" vertical="top"/>
    </xf>
    <xf numFmtId="0" fontId="24" fillId="0" borderId="0" xfId="0" applyFont="1" applyAlignment="1">
      <alignment horizontal="right" vertical="top"/>
    </xf>
    <xf numFmtId="4" fontId="24" fillId="0" borderId="0" xfId="0" applyNumberFormat="1" applyFont="1" applyAlignment="1">
      <alignment horizontal="right" vertical="top"/>
    </xf>
    <xf numFmtId="0" fontId="24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right" vertical="top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22" fillId="0" borderId="0" xfId="0" applyFont="1" applyAlignment="1">
      <alignment horizontal="center" vertical="top"/>
    </xf>
    <xf numFmtId="14" fontId="20" fillId="0" borderId="0" xfId="0" applyNumberFormat="1" applyFont="1" applyAlignment="1">
      <alignment horizontal="center" vertical="top"/>
    </xf>
    <xf numFmtId="0" fontId="43" fillId="0" borderId="0" xfId="0" applyFont="1" applyFill="1" applyBorder="1" applyAlignment="1">
      <alignment vertical="center" wrapText="1"/>
    </xf>
    <xf numFmtId="0" fontId="6" fillId="0" borderId="26" xfId="0" applyFont="1" applyBorder="1"/>
    <xf numFmtId="0" fontId="10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/>
    <xf numFmtId="0" fontId="4" fillId="0" borderId="0" xfId="0" applyFont="1" applyFill="1"/>
    <xf numFmtId="0" fontId="27" fillId="6" borderId="0" xfId="0" applyFont="1" applyFill="1" applyBorder="1" applyAlignment="1">
      <alignment horizontal="right"/>
    </xf>
    <xf numFmtId="0" fontId="27" fillId="6" borderId="0" xfId="0" applyFont="1" applyFill="1" applyBorder="1"/>
    <xf numFmtId="0" fontId="10" fillId="7" borderId="0" xfId="0" applyFont="1" applyFill="1" applyBorder="1" applyAlignment="1">
      <alignment horizontal="right"/>
    </xf>
    <xf numFmtId="0" fontId="25" fillId="7" borderId="0" xfId="0" applyFont="1" applyFill="1" applyBorder="1" applyAlignment="1">
      <alignment vertical="center"/>
    </xf>
    <xf numFmtId="0" fontId="25" fillId="7" borderId="0" xfId="0" applyFont="1" applyFill="1" applyBorder="1" applyAlignment="1">
      <alignment vertical="center" wrapText="1"/>
    </xf>
    <xf numFmtId="0" fontId="25" fillId="7" borderId="0" xfId="0" applyFont="1" applyFill="1" applyBorder="1" applyAlignment="1">
      <alignment horizontal="left" vertical="center" wrapText="1"/>
    </xf>
    <xf numFmtId="0" fontId="25" fillId="7" borderId="0" xfId="0" applyFont="1" applyFill="1" applyBorder="1" applyAlignment="1">
      <alignment horizontal="center" vertical="center" wrapText="1"/>
    </xf>
    <xf numFmtId="0" fontId="25" fillId="7" borderId="6" xfId="0" applyFont="1" applyFill="1" applyBorder="1" applyAlignment="1">
      <alignment horizontal="center" wrapText="1"/>
    </xf>
    <xf numFmtId="0" fontId="0" fillId="7" borderId="0" xfId="0" applyFill="1"/>
    <xf numFmtId="0" fontId="46" fillId="8" borderId="0" xfId="0" applyFont="1" applyFill="1" applyBorder="1" applyAlignment="1">
      <alignment horizontal="right"/>
    </xf>
    <xf numFmtId="0" fontId="46" fillId="8" borderId="0" xfId="0" applyFont="1" applyFill="1" applyBorder="1"/>
    <xf numFmtId="0" fontId="46" fillId="8" borderId="0" xfId="0" applyFont="1" applyFill="1" applyBorder="1" applyAlignment="1">
      <alignment horizontal="center"/>
    </xf>
    <xf numFmtId="0" fontId="46" fillId="8" borderId="0" xfId="0" applyFont="1" applyFill="1" applyBorder="1" applyAlignment="1">
      <alignment horizontal="center" vertical="center"/>
    </xf>
    <xf numFmtId="0" fontId="46" fillId="8" borderId="0" xfId="0" applyFont="1" applyFill="1" applyBorder="1" applyAlignment="1">
      <alignment horizontal="left"/>
    </xf>
    <xf numFmtId="0" fontId="47" fillId="8" borderId="0" xfId="0" applyFont="1" applyFill="1"/>
    <xf numFmtId="0" fontId="48" fillId="8" borderId="0" xfId="0" applyFont="1" applyFill="1" applyBorder="1" applyAlignment="1">
      <alignment horizontal="right"/>
    </xf>
    <xf numFmtId="0" fontId="48" fillId="8" borderId="0" xfId="0" applyFont="1" applyFill="1" applyBorder="1"/>
    <xf numFmtId="0" fontId="48" fillId="8" borderId="0" xfId="0" applyFont="1" applyFill="1" applyBorder="1" applyAlignment="1">
      <alignment horizontal="center" vertical="center"/>
    </xf>
    <xf numFmtId="0" fontId="48" fillId="8" borderId="0" xfId="0" applyFont="1" applyFill="1" applyBorder="1" applyAlignment="1">
      <alignment horizontal="left"/>
    </xf>
    <xf numFmtId="0" fontId="49" fillId="8" borderId="0" xfId="0" applyFont="1" applyFill="1"/>
    <xf numFmtId="0" fontId="10" fillId="9" borderId="0" xfId="0" applyFont="1" applyFill="1" applyBorder="1" applyAlignment="1">
      <alignment horizontal="right"/>
    </xf>
    <xf numFmtId="0" fontId="26" fillId="9" borderId="0" xfId="0" applyFont="1" applyFill="1" applyBorder="1"/>
    <xf numFmtId="0" fontId="10" fillId="9" borderId="0" xfId="0" applyFont="1" applyFill="1" applyBorder="1"/>
    <xf numFmtId="0" fontId="26" fillId="9" borderId="0" xfId="0" applyFont="1" applyFill="1" applyBorder="1" applyAlignment="1">
      <alignment horizontal="left"/>
    </xf>
    <xf numFmtId="0" fontId="10" fillId="9" borderId="0" xfId="0" applyFont="1" applyFill="1" applyBorder="1" applyAlignment="1">
      <alignment horizontal="right" wrapText="1"/>
    </xf>
    <xf numFmtId="0" fontId="10" fillId="9" borderId="0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horizontal="left"/>
    </xf>
    <xf numFmtId="0" fontId="25" fillId="9" borderId="6" xfId="0" applyFont="1" applyFill="1" applyBorder="1" applyAlignment="1">
      <alignment horizontal="center" wrapText="1"/>
    </xf>
    <xf numFmtId="0" fontId="0" fillId="9" borderId="0" xfId="0" applyFill="1"/>
    <xf numFmtId="0" fontId="10" fillId="9" borderId="6" xfId="0" applyFont="1" applyFill="1" applyBorder="1"/>
    <xf numFmtId="0" fontId="25" fillId="9" borderId="6" xfId="0" applyFont="1" applyFill="1" applyBorder="1" applyAlignment="1">
      <alignment wrapText="1"/>
    </xf>
    <xf numFmtId="0" fontId="10" fillId="9" borderId="0" xfId="0" applyFont="1" applyFill="1" applyBorder="1" applyAlignment="1">
      <alignment horizontal="left" vertical="center"/>
    </xf>
    <xf numFmtId="0" fontId="44" fillId="9" borderId="0" xfId="0" applyFont="1" applyFill="1" applyBorder="1" applyAlignment="1">
      <alignment horizontal="right"/>
    </xf>
    <xf numFmtId="0" fontId="45" fillId="9" borderId="0" xfId="0" applyFont="1" applyFill="1" applyBorder="1" applyAlignment="1">
      <alignment horizontal="center" vertical="center"/>
    </xf>
    <xf numFmtId="0" fontId="45" fillId="9" borderId="0" xfId="0" applyFont="1" applyFill="1" applyBorder="1" applyAlignment="1">
      <alignment horizontal="left"/>
    </xf>
    <xf numFmtId="0" fontId="25" fillId="10" borderId="0" xfId="0" applyFont="1" applyFill="1" applyAlignment="1">
      <alignment horizontal="center" vertical="center"/>
    </xf>
    <xf numFmtId="0" fontId="25" fillId="0" borderId="0" xfId="0" applyFont="1" applyAlignment="1">
      <alignment horizontal="left"/>
    </xf>
    <xf numFmtId="165" fontId="10" fillId="0" borderId="0" xfId="59" applyFont="1" applyBorder="1"/>
    <xf numFmtId="165" fontId="10" fillId="0" borderId="0" xfId="59" applyFont="1" applyFill="1" applyBorder="1"/>
    <xf numFmtId="0" fontId="44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/>
    </xf>
    <xf numFmtId="0" fontId="25" fillId="0" borderId="6" xfId="0" applyFont="1" applyFill="1" applyBorder="1" applyAlignment="1">
      <alignment horizontal="center" wrapText="1"/>
    </xf>
    <xf numFmtId="0" fontId="25" fillId="0" borderId="6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25" fillId="9" borderId="0" xfId="0" applyFont="1" applyFill="1" applyBorder="1" applyAlignment="1">
      <alignment horizontal="center" wrapText="1"/>
    </xf>
    <xf numFmtId="0" fontId="0" fillId="11" borderId="0" xfId="0" applyFill="1"/>
    <xf numFmtId="0" fontId="0" fillId="7" borderId="27" xfId="0" applyFill="1" applyBorder="1"/>
    <xf numFmtId="0" fontId="47" fillId="8" borderId="27" xfId="0" applyFont="1" applyFill="1" applyBorder="1"/>
    <xf numFmtId="0" fontId="0" fillId="9" borderId="27" xfId="0" applyFill="1" applyBorder="1"/>
    <xf numFmtId="0" fontId="0" fillId="0" borderId="27" xfId="0" applyFill="1" applyBorder="1"/>
    <xf numFmtId="0" fontId="0" fillId="0" borderId="27" xfId="0" applyBorder="1"/>
    <xf numFmtId="0" fontId="49" fillId="8" borderId="27" xfId="0" applyFont="1" applyFill="1" applyBorder="1"/>
    <xf numFmtId="0" fontId="32" fillId="11" borderId="0" xfId="0" applyFont="1" applyFill="1" applyBorder="1" applyAlignment="1">
      <alignment horizontal="right" vertical="center"/>
    </xf>
    <xf numFmtId="0" fontId="50" fillId="11" borderId="0" xfId="0" applyFont="1" applyFill="1" applyBorder="1" applyAlignment="1">
      <alignment vertical="center"/>
    </xf>
    <xf numFmtId="0" fontId="50" fillId="11" borderId="0" xfId="0" applyFont="1" applyFill="1" applyBorder="1" applyAlignment="1">
      <alignment horizontal="right" vertical="center"/>
    </xf>
    <xf numFmtId="0" fontId="50" fillId="11" borderId="0" xfId="0" applyFont="1" applyFill="1" applyBorder="1" applyAlignment="1">
      <alignment horizontal="center" vertical="center"/>
    </xf>
    <xf numFmtId="0" fontId="50" fillId="11" borderId="0" xfId="0" applyFont="1" applyFill="1" applyBorder="1" applyAlignment="1">
      <alignment horizontal="left" vertical="center"/>
    </xf>
    <xf numFmtId="0" fontId="50" fillId="11" borderId="6" xfId="0" applyFont="1" applyFill="1" applyBorder="1" applyAlignment="1">
      <alignment vertical="center" wrapText="1"/>
    </xf>
    <xf numFmtId="0" fontId="32" fillId="11" borderId="27" xfId="0" applyFont="1" applyFill="1" applyBorder="1" applyAlignment="1">
      <alignment horizontal="center" vertical="center"/>
    </xf>
    <xf numFmtId="0" fontId="0" fillId="9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47" fillId="8" borderId="0" xfId="0" applyFont="1" applyFill="1" applyAlignment="1">
      <alignment horizontal="right"/>
    </xf>
    <xf numFmtId="0" fontId="49" fillId="8" borderId="0" xfId="0" applyFont="1" applyFill="1" applyAlignment="1">
      <alignment horizontal="right"/>
    </xf>
    <xf numFmtId="0" fontId="51" fillId="9" borderId="27" xfId="0" applyFont="1" applyFill="1" applyBorder="1" applyAlignment="1">
      <alignment horizontal="right" wrapText="1"/>
    </xf>
    <xf numFmtId="0" fontId="51" fillId="9" borderId="0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right"/>
    </xf>
    <xf numFmtId="0" fontId="27" fillId="0" borderId="6" xfId="0" applyFont="1" applyFill="1" applyBorder="1"/>
    <xf numFmtId="0" fontId="52" fillId="11" borderId="0" xfId="0" applyFont="1" applyFill="1" applyAlignment="1">
      <alignment horizontal="center" vertical="center"/>
    </xf>
    <xf numFmtId="0" fontId="25" fillId="7" borderId="6" xfId="0" applyFont="1" applyFill="1" applyBorder="1" applyAlignment="1">
      <alignment horizontal="center" vertical="center" wrapText="1"/>
    </xf>
    <xf numFmtId="165" fontId="46" fillId="8" borderId="6" xfId="59" applyFont="1" applyFill="1" applyBorder="1" applyAlignment="1">
      <alignment horizontal="center"/>
    </xf>
    <xf numFmtId="165" fontId="10" fillId="9" borderId="6" xfId="59" applyFont="1" applyFill="1" applyBorder="1" applyAlignment="1">
      <alignment horizontal="center"/>
    </xf>
    <xf numFmtId="0" fontId="10" fillId="9" borderId="6" xfId="0" applyFont="1" applyFill="1" applyBorder="1" applyAlignment="1">
      <alignment horizontal="center"/>
    </xf>
    <xf numFmtId="165" fontId="10" fillId="9" borderId="6" xfId="59" applyFont="1" applyFill="1" applyBorder="1"/>
    <xf numFmtId="165" fontId="10" fillId="0" borderId="6" xfId="59" applyFont="1" applyFill="1" applyBorder="1"/>
    <xf numFmtId="165" fontId="10" fillId="0" borderId="6" xfId="59" applyFont="1" applyBorder="1"/>
    <xf numFmtId="165" fontId="46" fillId="8" borderId="6" xfId="59" applyFont="1" applyFill="1" applyBorder="1"/>
    <xf numFmtId="165" fontId="26" fillId="9" borderId="6" xfId="59" applyFont="1" applyFill="1" applyBorder="1" applyAlignment="1">
      <alignment horizontal="center"/>
    </xf>
    <xf numFmtId="0" fontId="26" fillId="9" borderId="0" xfId="0" applyFont="1" applyFill="1" applyBorder="1" applyAlignment="1">
      <alignment horizontal="right"/>
    </xf>
    <xf numFmtId="0" fontId="26" fillId="9" borderId="0" xfId="0" applyFont="1" applyFill="1" applyBorder="1" applyAlignment="1">
      <alignment horizontal="right" wrapText="1"/>
    </xf>
    <xf numFmtId="0" fontId="26" fillId="9" borderId="0" xfId="0" applyFont="1" applyFill="1" applyBorder="1" applyAlignment="1">
      <alignment horizontal="center" vertical="center" wrapText="1"/>
    </xf>
    <xf numFmtId="0" fontId="26" fillId="9" borderId="0" xfId="0" applyFont="1" applyFill="1" applyBorder="1" applyAlignment="1">
      <alignment horizontal="center" vertical="center"/>
    </xf>
    <xf numFmtId="0" fontId="52" fillId="9" borderId="27" xfId="0" applyFont="1" applyFill="1" applyBorder="1"/>
    <xf numFmtId="0" fontId="52" fillId="9" borderId="0" xfId="0" applyFont="1" applyFill="1" applyAlignment="1">
      <alignment horizontal="right"/>
    </xf>
    <xf numFmtId="0" fontId="52" fillId="9" borderId="0" xfId="0" applyFont="1" applyFill="1"/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5" fontId="26" fillId="0" borderId="6" xfId="59" applyFont="1" applyBorder="1"/>
    <xf numFmtId="0" fontId="26" fillId="0" borderId="6" xfId="0" applyFont="1" applyBorder="1"/>
    <xf numFmtId="0" fontId="52" fillId="0" borderId="27" xfId="0" applyFont="1" applyBorder="1"/>
    <xf numFmtId="0" fontId="52" fillId="0" borderId="0" xfId="0" applyFont="1" applyBorder="1" applyAlignment="1">
      <alignment horizontal="right"/>
    </xf>
    <xf numFmtId="0" fontId="52" fillId="0" borderId="0" xfId="0" applyFont="1" applyBorder="1"/>
    <xf numFmtId="0" fontId="52" fillId="0" borderId="0" xfId="0" applyFont="1"/>
    <xf numFmtId="0" fontId="26" fillId="9" borderId="0" xfId="0" applyFont="1" applyFill="1" applyBorder="1" applyAlignment="1">
      <alignment horizontal="left" vertical="center"/>
    </xf>
    <xf numFmtId="165" fontId="26" fillId="9" borderId="6" xfId="59" applyFont="1" applyFill="1" applyBorder="1"/>
    <xf numFmtId="0" fontId="26" fillId="9" borderId="6" xfId="0" applyFont="1" applyFill="1" applyBorder="1"/>
    <xf numFmtId="0" fontId="53" fillId="9" borderId="6" xfId="0" applyFont="1" applyFill="1" applyBorder="1" applyAlignment="1">
      <alignment wrapText="1"/>
    </xf>
    <xf numFmtId="165" fontId="26" fillId="0" borderId="6" xfId="59" applyFont="1" applyFill="1" applyBorder="1"/>
    <xf numFmtId="0" fontId="52" fillId="0" borderId="0" xfId="0" applyFont="1" applyAlignment="1">
      <alignment horizontal="right"/>
    </xf>
    <xf numFmtId="0" fontId="26" fillId="0" borderId="0" xfId="0" applyFont="1" applyBorder="1" applyAlignment="1">
      <alignment horizontal="right" wrapText="1"/>
    </xf>
    <xf numFmtId="0" fontId="53" fillId="0" borderId="0" xfId="0" applyFont="1" applyAlignment="1">
      <alignment horizontal="left"/>
    </xf>
    <xf numFmtId="0" fontId="42" fillId="0" borderId="0" xfId="0" applyFont="1" applyBorder="1" applyAlignment="1">
      <alignment horizontal="right"/>
    </xf>
    <xf numFmtId="0" fontId="42" fillId="0" borderId="0" xfId="0" applyFont="1" applyBorder="1"/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/>
    </xf>
    <xf numFmtId="165" fontId="25" fillId="0" borderId="6" xfId="59" applyFont="1" applyFill="1" applyBorder="1" applyAlignment="1">
      <alignment horizontal="center" wrapText="1"/>
    </xf>
    <xf numFmtId="165" fontId="25" fillId="0" borderId="6" xfId="59" applyFont="1" applyBorder="1" applyAlignment="1">
      <alignment horizontal="center" wrapText="1"/>
    </xf>
    <xf numFmtId="165" fontId="25" fillId="0" borderId="6" xfId="59" applyFont="1" applyBorder="1" applyAlignment="1">
      <alignment wrapText="1"/>
    </xf>
    <xf numFmtId="165" fontId="25" fillId="0" borderId="6" xfId="59" applyFont="1" applyBorder="1" applyAlignment="1">
      <alignment horizontal="center" vertical="center" wrapText="1"/>
    </xf>
    <xf numFmtId="165" fontId="27" fillId="0" borderId="6" xfId="59" applyFont="1" applyFill="1" applyBorder="1"/>
    <xf numFmtId="165" fontId="42" fillId="0" borderId="6" xfId="59" applyFont="1" applyBorder="1"/>
    <xf numFmtId="0" fontId="42" fillId="0" borderId="6" xfId="0" applyFont="1" applyBorder="1"/>
    <xf numFmtId="0" fontId="42" fillId="9" borderId="0" xfId="0" applyFont="1" applyFill="1" applyBorder="1" applyAlignment="1">
      <alignment horizontal="right"/>
    </xf>
    <xf numFmtId="0" fontId="42" fillId="9" borderId="0" xfId="0" applyFont="1" applyFill="1" applyBorder="1"/>
    <xf numFmtId="0" fontId="42" fillId="9" borderId="0" xfId="0" applyFont="1" applyFill="1" applyBorder="1" applyAlignment="1">
      <alignment horizontal="left"/>
    </xf>
    <xf numFmtId="0" fontId="55" fillId="9" borderId="0" xfId="0" applyFont="1" applyFill="1" applyBorder="1" applyAlignment="1">
      <alignment horizontal="right"/>
    </xf>
    <xf numFmtId="0" fontId="55" fillId="9" borderId="0" xfId="0" applyFont="1" applyFill="1" applyBorder="1" applyAlignment="1">
      <alignment horizontal="right" wrapText="1"/>
    </xf>
    <xf numFmtId="0" fontId="42" fillId="9" borderId="0" xfId="0" applyFont="1" applyFill="1" applyBorder="1" applyAlignment="1">
      <alignment horizontal="center" vertical="center"/>
    </xf>
    <xf numFmtId="0" fontId="55" fillId="9" borderId="0" xfId="0" applyFont="1" applyFill="1" applyBorder="1" applyAlignment="1">
      <alignment horizontal="center" vertical="center"/>
    </xf>
    <xf numFmtId="165" fontId="42" fillId="9" borderId="6" xfId="59" applyFont="1" applyFill="1" applyBorder="1"/>
    <xf numFmtId="0" fontId="42" fillId="9" borderId="6" xfId="0" applyFont="1" applyFill="1" applyBorder="1"/>
    <xf numFmtId="0" fontId="42" fillId="9" borderId="6" xfId="0" applyFont="1" applyFill="1" applyBorder="1" applyAlignment="1">
      <alignment horizontal="center" wrapText="1"/>
    </xf>
    <xf numFmtId="0" fontId="25" fillId="0" borderId="0" xfId="0" applyFont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27" fillId="0" borderId="17" xfId="0" applyFont="1" applyFill="1" applyBorder="1"/>
    <xf numFmtId="0" fontId="27" fillId="0" borderId="0" xfId="0" applyFont="1" applyFill="1"/>
    <xf numFmtId="165" fontId="10" fillId="0" borderId="0" xfId="0" applyNumberFormat="1" applyFont="1" applyBorder="1"/>
    <xf numFmtId="0" fontId="0" fillId="12" borderId="0" xfId="0" applyFont="1" applyFill="1"/>
    <xf numFmtId="0" fontId="10" fillId="12" borderId="0" xfId="0" applyFont="1" applyFill="1" applyBorder="1" applyAlignment="1">
      <alignment horizontal="center" vertical="center"/>
    </xf>
    <xf numFmtId="0" fontId="10" fillId="12" borderId="0" xfId="0" applyFont="1" applyFill="1" applyBorder="1" applyAlignment="1">
      <alignment horizontal="left"/>
    </xf>
    <xf numFmtId="0" fontId="0" fillId="12" borderId="0" xfId="0" applyFont="1" applyFill="1" applyBorder="1"/>
    <xf numFmtId="165" fontId="32" fillId="12" borderId="0" xfId="0" applyNumberFormat="1" applyFont="1" applyFill="1" applyBorder="1"/>
    <xf numFmtId="165" fontId="50" fillId="11" borderId="6" xfId="59" applyFont="1" applyFill="1" applyBorder="1" applyAlignment="1">
      <alignment vertical="center" wrapText="1"/>
    </xf>
    <xf numFmtId="165" fontId="25" fillId="7" borderId="6" xfId="59" applyFont="1" applyFill="1" applyBorder="1" applyAlignment="1">
      <alignment horizontal="center" wrapText="1"/>
    </xf>
    <xf numFmtId="165" fontId="25" fillId="9" borderId="6" xfId="59" applyFont="1" applyFill="1" applyBorder="1" applyAlignment="1">
      <alignment horizontal="right" wrapText="1"/>
    </xf>
    <xf numFmtId="165" fontId="25" fillId="0" borderId="0" xfId="59" applyFont="1" applyBorder="1" applyAlignment="1">
      <alignment wrapText="1"/>
    </xf>
    <xf numFmtId="165" fontId="25" fillId="0" borderId="0" xfId="59" applyFont="1" applyFill="1" applyBorder="1" applyAlignment="1">
      <alignment wrapText="1"/>
    </xf>
    <xf numFmtId="165" fontId="27" fillId="0" borderId="17" xfId="59" applyFont="1" applyFill="1" applyBorder="1"/>
    <xf numFmtId="165" fontId="27" fillId="0" borderId="0" xfId="59" applyFont="1" applyFill="1" applyBorder="1"/>
    <xf numFmtId="165" fontId="0" fillId="12" borderId="0" xfId="59" applyFont="1" applyFill="1" applyBorder="1"/>
    <xf numFmtId="0" fontId="55" fillId="9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right"/>
    </xf>
    <xf numFmtId="0" fontId="0" fillId="0" borderId="0" xfId="0" applyFont="1" applyAlignment="1">
      <alignment horizontal="right"/>
    </xf>
    <xf numFmtId="0" fontId="42" fillId="9" borderId="0" xfId="0" applyFont="1" applyFill="1" applyBorder="1" applyAlignment="1">
      <alignment horizontal="center" vertical="center" wrapText="1"/>
    </xf>
    <xf numFmtId="0" fontId="42" fillId="9" borderId="0" xfId="0" applyFont="1" applyFill="1" applyBorder="1" applyAlignment="1">
      <alignment horizontal="left" vertical="center"/>
    </xf>
    <xf numFmtId="171" fontId="42" fillId="9" borderId="6" xfId="0" applyNumberFormat="1" applyFont="1" applyFill="1" applyBorder="1"/>
    <xf numFmtId="0" fontId="42" fillId="9" borderId="6" xfId="0" applyFont="1" applyFill="1" applyBorder="1" applyAlignment="1">
      <alignment wrapText="1"/>
    </xf>
    <xf numFmtId="0" fontId="54" fillId="9" borderId="27" xfId="0" applyFont="1" applyFill="1" applyBorder="1"/>
    <xf numFmtId="0" fontId="54" fillId="9" borderId="0" xfId="0" applyFont="1" applyFill="1" applyAlignment="1">
      <alignment horizontal="right"/>
    </xf>
    <xf numFmtId="0" fontId="54" fillId="9" borderId="0" xfId="0" applyFont="1" applyFill="1"/>
    <xf numFmtId="171" fontId="10" fillId="0" borderId="0" xfId="59" applyNumberFormat="1" applyFont="1" applyBorder="1"/>
    <xf numFmtId="171" fontId="25" fillId="7" borderId="6" xfId="59" applyNumberFormat="1" applyFont="1" applyFill="1" applyBorder="1" applyAlignment="1">
      <alignment horizontal="center" vertical="center" wrapText="1"/>
    </xf>
    <xf numFmtId="171" fontId="10" fillId="9" borderId="6" xfId="59" applyNumberFormat="1" applyFont="1" applyFill="1" applyBorder="1" applyAlignment="1">
      <alignment horizontal="center"/>
    </xf>
    <xf numFmtId="171" fontId="10" fillId="9" borderId="6" xfId="59" applyNumberFormat="1" applyFont="1" applyFill="1" applyBorder="1"/>
    <xf numFmtId="171" fontId="42" fillId="9" borderId="6" xfId="59" applyNumberFormat="1" applyFont="1" applyFill="1" applyBorder="1"/>
    <xf numFmtId="171" fontId="10" fillId="0" borderId="6" xfId="59" applyNumberFormat="1" applyFont="1" applyFill="1" applyBorder="1"/>
    <xf numFmtId="171" fontId="26" fillId="0" borderId="6" xfId="59" applyNumberFormat="1" applyFont="1" applyBorder="1"/>
    <xf numFmtId="171" fontId="10" fillId="0" borderId="6" xfId="59" applyNumberFormat="1" applyFont="1" applyBorder="1"/>
    <xf numFmtId="171" fontId="42" fillId="0" borderId="6" xfId="59" applyNumberFormat="1" applyFont="1" applyBorder="1"/>
    <xf numFmtId="171" fontId="10" fillId="0" borderId="0" xfId="59" applyNumberFormat="1" applyFont="1" applyFill="1" applyBorder="1"/>
    <xf numFmtId="171" fontId="27" fillId="0" borderId="6" xfId="59" applyNumberFormat="1" applyFont="1" applyFill="1" applyBorder="1"/>
    <xf numFmtId="171" fontId="27" fillId="0" borderId="17" xfId="59" applyNumberFormat="1" applyFont="1" applyFill="1" applyBorder="1"/>
    <xf numFmtId="0" fontId="27" fillId="0" borderId="6" xfId="0" applyFont="1" applyFill="1" applyBorder="1" applyAlignment="1">
      <alignment horizontal="right"/>
    </xf>
    <xf numFmtId="0" fontId="4" fillId="0" borderId="27" xfId="0" applyFont="1" applyFill="1" applyBorder="1"/>
    <xf numFmtId="0" fontId="0" fillId="12" borderId="27" xfId="0" applyFont="1" applyFill="1" applyBorder="1"/>
    <xf numFmtId="0" fontId="25" fillId="9" borderId="27" xfId="0" applyFont="1" applyFill="1" applyBorder="1" applyAlignment="1">
      <alignment horizontal="center" wrapText="1"/>
    </xf>
    <xf numFmtId="0" fontId="0" fillId="11" borderId="27" xfId="0" applyFill="1" applyBorder="1"/>
    <xf numFmtId="0" fontId="52" fillId="11" borderId="0" xfId="0" applyFont="1" applyFill="1" applyAlignment="1">
      <alignment horizontal="right" vertical="center"/>
    </xf>
    <xf numFmtId="0" fontId="0" fillId="7" borderId="0" xfId="0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0" fillId="12" borderId="0" xfId="0" applyFont="1" applyFill="1" applyAlignment="1">
      <alignment horizontal="right"/>
    </xf>
    <xf numFmtId="9" fontId="52" fillId="0" borderId="0" xfId="0" applyNumberFormat="1" applyFont="1" applyAlignment="1">
      <alignment horizontal="right"/>
    </xf>
    <xf numFmtId="0" fontId="59" fillId="9" borderId="6" xfId="0" applyFont="1" applyFill="1" applyBorder="1" applyAlignment="1">
      <alignment horizontal="center" vertical="center"/>
    </xf>
    <xf numFmtId="0" fontId="59" fillId="9" borderId="6" xfId="0" applyFont="1" applyFill="1" applyBorder="1" applyAlignment="1">
      <alignment horizontal="center"/>
    </xf>
    <xf numFmtId="0" fontId="63" fillId="8" borderId="0" xfId="0" applyFont="1" applyFill="1" applyAlignment="1">
      <alignment horizontal="center"/>
    </xf>
    <xf numFmtId="0" fontId="25" fillId="13" borderId="0" xfId="0" applyFont="1" applyFill="1" applyAlignment="1">
      <alignment horizontal="center" vertical="center"/>
    </xf>
    <xf numFmtId="0" fontId="59" fillId="0" borderId="6" xfId="0" applyFont="1" applyBorder="1" applyAlignment="1">
      <alignment horizontal="center"/>
    </xf>
    <xf numFmtId="9" fontId="59" fillId="9" borderId="16" xfId="345" applyFont="1" applyFill="1" applyBorder="1" applyAlignment="1">
      <alignment horizontal="center" vertical="center"/>
    </xf>
    <xf numFmtId="9" fontId="60" fillId="13" borderId="16" xfId="0" applyNumberFormat="1" applyFont="1" applyFill="1" applyBorder="1" applyAlignment="1">
      <alignment horizontal="center" vertical="center"/>
    </xf>
    <xf numFmtId="0" fontId="59" fillId="9" borderId="16" xfId="0" applyFont="1" applyFill="1" applyBorder="1" applyAlignment="1">
      <alignment horizontal="center"/>
    </xf>
    <xf numFmtId="9" fontId="60" fillId="0" borderId="16" xfId="0" applyNumberFormat="1" applyFont="1" applyFill="1" applyBorder="1" applyAlignment="1">
      <alignment horizontal="center" vertical="center"/>
    </xf>
    <xf numFmtId="0" fontId="59" fillId="0" borderId="16" xfId="0" applyFont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59" fillId="0" borderId="6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53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/>
    </xf>
    <xf numFmtId="165" fontId="10" fillId="0" borderId="0" xfId="0" applyNumberFormat="1" applyFont="1" applyFill="1" applyBorder="1"/>
    <xf numFmtId="0" fontId="59" fillId="9" borderId="6" xfId="0" applyFont="1" applyFill="1" applyBorder="1"/>
    <xf numFmtId="0" fontId="0" fillId="9" borderId="6" xfId="0" applyFill="1" applyBorder="1"/>
    <xf numFmtId="0" fontId="59" fillId="0" borderId="6" xfId="0" applyFont="1" applyFill="1" applyBorder="1"/>
    <xf numFmtId="0" fontId="0" fillId="0" borderId="6" xfId="0" applyFill="1" applyBorder="1"/>
    <xf numFmtId="9" fontId="60" fillId="9" borderId="16" xfId="0" applyNumberFormat="1" applyFont="1" applyFill="1" applyBorder="1" applyAlignment="1">
      <alignment horizontal="center" vertical="center"/>
    </xf>
    <xf numFmtId="0" fontId="0" fillId="0" borderId="6" xfId="0" applyBorder="1"/>
    <xf numFmtId="0" fontId="59" fillId="9" borderId="28" xfId="0" applyFont="1" applyFill="1" applyBorder="1"/>
    <xf numFmtId="0" fontId="59" fillId="9" borderId="28" xfId="0" applyFont="1" applyFill="1" applyBorder="1" applyAlignment="1">
      <alignment horizontal="center"/>
    </xf>
    <xf numFmtId="0" fontId="59" fillId="0" borderId="28" xfId="0" applyFont="1" applyFill="1" applyBorder="1"/>
    <xf numFmtId="0" fontId="63" fillId="8" borderId="27" xfId="0" applyFont="1" applyFill="1" applyBorder="1" applyAlignment="1">
      <alignment horizontal="center"/>
    </xf>
    <xf numFmtId="0" fontId="59" fillId="9" borderId="28" xfId="0" applyFont="1" applyFill="1" applyBorder="1" applyAlignment="1">
      <alignment horizontal="center" vertical="center"/>
    </xf>
    <xf numFmtId="0" fontId="59" fillId="0" borderId="28" xfId="0" applyFont="1" applyFill="1" applyBorder="1" applyAlignment="1">
      <alignment horizontal="center"/>
    </xf>
    <xf numFmtId="0" fontId="59" fillId="0" borderId="28" xfId="0" applyFont="1" applyBorder="1" applyAlignment="1">
      <alignment horizontal="center"/>
    </xf>
    <xf numFmtId="0" fontId="0" fillId="8" borderId="6" xfId="0" applyFill="1" applyBorder="1"/>
    <xf numFmtId="0" fontId="0" fillId="8" borderId="0" xfId="0" applyFill="1"/>
    <xf numFmtId="0" fontId="0" fillId="9" borderId="16" xfId="0" applyFill="1" applyBorder="1"/>
    <xf numFmtId="0" fontId="0" fillId="0" borderId="16" xfId="0" applyBorder="1"/>
    <xf numFmtId="0" fontId="0" fillId="8" borderId="16" xfId="0" applyFill="1" applyBorder="1"/>
    <xf numFmtId="0" fontId="0" fillId="0" borderId="16" xfId="0" applyFill="1" applyBorder="1"/>
    <xf numFmtId="0" fontId="0" fillId="0" borderId="28" xfId="0" applyBorder="1"/>
    <xf numFmtId="0" fontId="0" fillId="9" borderId="28" xfId="0" applyFill="1" applyBorder="1"/>
    <xf numFmtId="0" fontId="0" fillId="8" borderId="28" xfId="0" applyFill="1" applyBorder="1"/>
    <xf numFmtId="0" fontId="0" fillId="0" borderId="28" xfId="0" applyFill="1" applyBorder="1"/>
    <xf numFmtId="9" fontId="59" fillId="9" borderId="16" xfId="345" applyFont="1" applyFill="1" applyBorder="1" applyAlignment="1">
      <alignment horizontal="center"/>
    </xf>
    <xf numFmtId="0" fontId="59" fillId="9" borderId="17" xfId="0" applyFont="1" applyFill="1" applyBorder="1" applyAlignment="1">
      <alignment horizontal="center"/>
    </xf>
    <xf numFmtId="0" fontId="59" fillId="9" borderId="15" xfId="0" applyFont="1" applyFill="1" applyBorder="1" applyAlignment="1">
      <alignment horizontal="center"/>
    </xf>
    <xf numFmtId="165" fontId="26" fillId="0" borderId="17" xfId="59" applyFont="1" applyFill="1" applyBorder="1"/>
    <xf numFmtId="0" fontId="10" fillId="0" borderId="15" xfId="0" applyFont="1" applyBorder="1"/>
    <xf numFmtId="171" fontId="10" fillId="0" borderId="15" xfId="59" applyNumberFormat="1" applyFont="1" applyBorder="1"/>
    <xf numFmtId="0" fontId="10" fillId="0" borderId="19" xfId="0" applyFont="1" applyBorder="1" applyAlignment="1">
      <alignment horizontal="right"/>
    </xf>
    <xf numFmtId="0" fontId="10" fillId="0" borderId="29" xfId="0" applyFont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left"/>
    </xf>
    <xf numFmtId="0" fontId="10" fillId="0" borderId="29" xfId="0" applyFont="1" applyBorder="1" applyAlignment="1">
      <alignment horizontal="right"/>
    </xf>
    <xf numFmtId="0" fontId="10" fillId="0" borderId="30" xfId="0" applyFont="1" applyBorder="1" applyAlignment="1">
      <alignment horizontal="right"/>
    </xf>
    <xf numFmtId="171" fontId="10" fillId="0" borderId="31" xfId="59" applyNumberFormat="1" applyFont="1" applyBorder="1"/>
    <xf numFmtId="0" fontId="26" fillId="0" borderId="30" xfId="0" applyFont="1" applyBorder="1" applyAlignment="1">
      <alignment horizontal="right"/>
    </xf>
    <xf numFmtId="0" fontId="42" fillId="0" borderId="30" xfId="0" applyFont="1" applyBorder="1" applyAlignment="1">
      <alignment horizontal="right"/>
    </xf>
    <xf numFmtId="0" fontId="10" fillId="0" borderId="32" xfId="0" applyFont="1" applyBorder="1" applyAlignment="1">
      <alignment horizontal="right"/>
    </xf>
    <xf numFmtId="0" fontId="10" fillId="0" borderId="33" xfId="0" applyFont="1" applyBorder="1" applyAlignment="1">
      <alignment horizontal="center" vertical="center"/>
    </xf>
    <xf numFmtId="0" fontId="10" fillId="0" borderId="33" xfId="0" applyFont="1" applyBorder="1" applyAlignment="1">
      <alignment horizontal="left"/>
    </xf>
    <xf numFmtId="0" fontId="10" fillId="0" borderId="33" xfId="0" applyFont="1" applyBorder="1" applyAlignment="1">
      <alignment horizontal="right"/>
    </xf>
    <xf numFmtId="0" fontId="32" fillId="0" borderId="28" xfId="0" applyFont="1" applyBorder="1"/>
    <xf numFmtId="9" fontId="0" fillId="0" borderId="0" xfId="345" applyFont="1"/>
    <xf numFmtId="9" fontId="63" fillId="8" borderId="0" xfId="345" applyFont="1" applyFill="1" applyAlignment="1">
      <alignment horizontal="center"/>
    </xf>
    <xf numFmtId="9" fontId="0" fillId="9" borderId="6" xfId="345" applyFont="1" applyFill="1" applyBorder="1"/>
    <xf numFmtId="9" fontId="0" fillId="0" borderId="6" xfId="345" applyFont="1" applyBorder="1"/>
    <xf numFmtId="9" fontId="0" fillId="8" borderId="6" xfId="345" applyFont="1" applyFill="1" applyBorder="1"/>
    <xf numFmtId="9" fontId="0" fillId="0" borderId="6" xfId="345" applyFont="1" applyFill="1" applyBorder="1"/>
    <xf numFmtId="9" fontId="0" fillId="0" borderId="0" xfId="345" applyFont="1" applyFill="1"/>
    <xf numFmtId="0" fontId="0" fillId="0" borderId="6" xfId="0" applyBorder="1" applyAlignment="1">
      <alignment horizontal="center"/>
    </xf>
    <xf numFmtId="0" fontId="32" fillId="12" borderId="0" xfId="0" applyFont="1" applyFill="1" applyBorder="1" applyAlignment="1">
      <alignment horizontal="right" vertical="center"/>
    </xf>
    <xf numFmtId="0" fontId="50" fillId="12" borderId="0" xfId="0" applyFont="1" applyFill="1" applyBorder="1" applyAlignment="1">
      <alignment vertical="center"/>
    </xf>
    <xf numFmtId="0" fontId="50" fillId="12" borderId="0" xfId="0" applyFont="1" applyFill="1" applyBorder="1" applyAlignment="1">
      <alignment horizontal="right" vertical="center"/>
    </xf>
    <xf numFmtId="0" fontId="50" fillId="12" borderId="0" xfId="0" applyFont="1" applyFill="1" applyBorder="1" applyAlignment="1">
      <alignment horizontal="center" vertical="center"/>
    </xf>
    <xf numFmtId="0" fontId="50" fillId="12" borderId="0" xfId="0" applyFont="1" applyFill="1" applyBorder="1" applyAlignment="1">
      <alignment horizontal="left" vertical="center"/>
    </xf>
    <xf numFmtId="0" fontId="0" fillId="12" borderId="0" xfId="0" applyFill="1"/>
    <xf numFmtId="0" fontId="0" fillId="12" borderId="27" xfId="0" applyFill="1" applyBorder="1"/>
    <xf numFmtId="9" fontId="0" fillId="12" borderId="0" xfId="345" applyFont="1" applyFill="1"/>
    <xf numFmtId="165" fontId="50" fillId="12" borderId="16" xfId="59" applyFont="1" applyFill="1" applyBorder="1" applyAlignment="1">
      <alignment vertical="center" wrapText="1"/>
    </xf>
    <xf numFmtId="165" fontId="25" fillId="7" borderId="16" xfId="59" applyFont="1" applyFill="1" applyBorder="1" applyAlignment="1">
      <alignment horizontal="center" wrapText="1"/>
    </xf>
    <xf numFmtId="165" fontId="46" fillId="8" borderId="16" xfId="59" applyFont="1" applyFill="1" applyBorder="1" applyAlignment="1">
      <alignment horizontal="center"/>
    </xf>
    <xf numFmtId="165" fontId="26" fillId="9" borderId="16" xfId="59" applyFont="1" applyFill="1" applyBorder="1" applyAlignment="1">
      <alignment horizontal="center"/>
    </xf>
    <xf numFmtId="165" fontId="10" fillId="9" borderId="16" xfId="59" applyFont="1" applyFill="1" applyBorder="1"/>
    <xf numFmtId="165" fontId="25" fillId="9" borderId="16" xfId="59" applyFont="1" applyFill="1" applyBorder="1" applyAlignment="1">
      <alignment horizontal="right" wrapText="1"/>
    </xf>
    <xf numFmtId="165" fontId="42" fillId="9" borderId="16" xfId="59" applyFont="1" applyFill="1" applyBorder="1" applyAlignment="1">
      <alignment horizontal="right" wrapText="1"/>
    </xf>
    <xf numFmtId="165" fontId="25" fillId="0" borderId="16" xfId="59" applyFont="1" applyFill="1" applyBorder="1" applyAlignment="1">
      <alignment horizontal="center" wrapText="1"/>
    </xf>
    <xf numFmtId="165" fontId="26" fillId="0" borderId="16" xfId="59" applyFont="1" applyBorder="1"/>
    <xf numFmtId="165" fontId="10" fillId="0" borderId="16" xfId="59" applyFont="1" applyBorder="1"/>
    <xf numFmtId="165" fontId="25" fillId="0" borderId="16" xfId="59" applyFont="1" applyBorder="1" applyAlignment="1">
      <alignment horizontal="center" wrapText="1"/>
    </xf>
    <xf numFmtId="165" fontId="26" fillId="9" borderId="16" xfId="59" applyFont="1" applyFill="1" applyBorder="1"/>
    <xf numFmtId="171" fontId="42" fillId="9" borderId="16" xfId="0" applyNumberFormat="1" applyFont="1" applyFill="1" applyBorder="1"/>
    <xf numFmtId="165" fontId="46" fillId="8" borderId="16" xfId="59" applyFont="1" applyFill="1" applyBorder="1"/>
    <xf numFmtId="165" fontId="25" fillId="0" borderId="16" xfId="59" applyFont="1" applyBorder="1" applyAlignment="1">
      <alignment wrapText="1"/>
    </xf>
    <xf numFmtId="165" fontId="26" fillId="0" borderId="16" xfId="59" applyFont="1" applyFill="1" applyBorder="1"/>
    <xf numFmtId="165" fontId="10" fillId="0" borderId="16" xfId="59" applyFont="1" applyFill="1" applyBorder="1"/>
    <xf numFmtId="165" fontId="25" fillId="0" borderId="16" xfId="59" applyFont="1" applyBorder="1" applyAlignment="1">
      <alignment horizontal="center" vertical="center" wrapText="1"/>
    </xf>
    <xf numFmtId="165" fontId="42" fillId="0" borderId="16" xfId="59" applyFont="1" applyBorder="1" applyAlignment="1">
      <alignment horizontal="center" vertical="center" wrapText="1"/>
    </xf>
    <xf numFmtId="165" fontId="42" fillId="9" borderId="16" xfId="59" applyFont="1" applyFill="1" applyBorder="1"/>
    <xf numFmtId="165" fontId="27" fillId="0" borderId="16" xfId="59" applyFont="1" applyFill="1" applyBorder="1"/>
    <xf numFmtId="165" fontId="27" fillId="0" borderId="19" xfId="59" applyFont="1" applyFill="1" applyBorder="1"/>
    <xf numFmtId="0" fontId="32" fillId="9" borderId="28" xfId="0" applyFont="1" applyFill="1" applyBorder="1"/>
    <xf numFmtId="0" fontId="0" fillId="9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47" fillId="8" borderId="0" xfId="0" applyFont="1" applyFill="1" applyAlignment="1">
      <alignment horizontal="center"/>
    </xf>
    <xf numFmtId="0" fontId="52" fillId="9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4" fillId="9" borderId="0" xfId="0" applyFont="1" applyFill="1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9" fillId="8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12" borderId="0" xfId="0" applyFont="1" applyFill="1" applyAlignment="1">
      <alignment horizontal="center"/>
    </xf>
    <xf numFmtId="0" fontId="42" fillId="10" borderId="0" xfId="0" applyFont="1" applyFill="1" applyAlignment="1">
      <alignment horizontal="center" vertical="center"/>
    </xf>
    <xf numFmtId="0" fontId="67" fillId="9" borderId="0" xfId="0" applyFont="1" applyFill="1" applyBorder="1" applyAlignment="1">
      <alignment horizontal="right"/>
    </xf>
    <xf numFmtId="0" fontId="67" fillId="9" borderId="0" xfId="0" applyFont="1" applyFill="1" applyBorder="1"/>
    <xf numFmtId="0" fontId="67" fillId="9" borderId="0" xfId="0" applyFont="1" applyFill="1" applyBorder="1" applyAlignment="1">
      <alignment horizontal="left"/>
    </xf>
    <xf numFmtId="0" fontId="67" fillId="9" borderId="0" xfId="0" applyFont="1" applyFill="1" applyBorder="1" applyAlignment="1">
      <alignment horizontal="right" wrapText="1"/>
    </xf>
    <xf numFmtId="0" fontId="67" fillId="9" borderId="0" xfId="0" applyFont="1" applyFill="1" applyBorder="1" applyAlignment="1">
      <alignment horizontal="center" vertical="center"/>
    </xf>
    <xf numFmtId="0" fontId="67" fillId="9" borderId="0" xfId="0" applyFont="1" applyFill="1" applyBorder="1" applyAlignment="1">
      <alignment horizontal="left" vertical="center"/>
    </xf>
    <xf numFmtId="165" fontId="67" fillId="9" borderId="6" xfId="59" applyFont="1" applyFill="1" applyBorder="1"/>
    <xf numFmtId="171" fontId="67" fillId="9" borderId="6" xfId="59" applyNumberFormat="1" applyFont="1" applyFill="1" applyBorder="1"/>
    <xf numFmtId="0" fontId="67" fillId="9" borderId="6" xfId="0" applyFont="1" applyFill="1" applyBorder="1"/>
    <xf numFmtId="165" fontId="67" fillId="9" borderId="6" xfId="59" applyFont="1" applyFill="1" applyBorder="1" applyAlignment="1">
      <alignment horizontal="right" wrapText="1"/>
    </xf>
    <xf numFmtId="0" fontId="67" fillId="9" borderId="6" xfId="0" applyFont="1" applyFill="1" applyBorder="1" applyAlignment="1">
      <alignment horizontal="center" wrapText="1"/>
    </xf>
    <xf numFmtId="0" fontId="68" fillId="9" borderId="27" xfId="0" applyFont="1" applyFill="1" applyBorder="1" applyAlignment="1">
      <alignment horizontal="right" wrapText="1"/>
    </xf>
    <xf numFmtId="0" fontId="68" fillId="9" borderId="0" xfId="0" applyFont="1" applyFill="1" applyBorder="1" applyAlignment="1">
      <alignment horizontal="right" wrapText="1"/>
    </xf>
    <xf numFmtId="0" fontId="67" fillId="9" borderId="0" xfId="0" applyFont="1" applyFill="1" applyBorder="1" applyAlignment="1">
      <alignment horizontal="center" wrapText="1"/>
    </xf>
    <xf numFmtId="0" fontId="67" fillId="9" borderId="27" xfId="0" applyFont="1" applyFill="1" applyBorder="1" applyAlignment="1">
      <alignment horizontal="center" wrapText="1"/>
    </xf>
    <xf numFmtId="0" fontId="68" fillId="0" borderId="0" xfId="0" applyFont="1" applyBorder="1"/>
    <xf numFmtId="0" fontId="68" fillId="0" borderId="0" xfId="0" applyFont="1"/>
    <xf numFmtId="0" fontId="27" fillId="0" borderId="0" xfId="0" applyFont="1" applyBorder="1" applyAlignment="1">
      <alignment horizontal="right"/>
    </xf>
    <xf numFmtId="0" fontId="27" fillId="0" borderId="0" xfId="0" applyFont="1" applyBorder="1"/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165" fontId="27" fillId="0" borderId="6" xfId="59" applyFont="1" applyBorder="1"/>
    <xf numFmtId="171" fontId="27" fillId="0" borderId="6" xfId="59" applyNumberFormat="1" applyFont="1" applyBorder="1"/>
    <xf numFmtId="0" fontId="27" fillId="0" borderId="6" xfId="0" applyFont="1" applyBorder="1"/>
    <xf numFmtId="165" fontId="27" fillId="0" borderId="6" xfId="59" applyFont="1" applyBorder="1" applyAlignment="1">
      <alignment horizontal="center" vertical="center" wrapText="1"/>
    </xf>
    <xf numFmtId="0" fontId="27" fillId="0" borderId="6" xfId="0" applyFont="1" applyBorder="1" applyAlignment="1">
      <alignment wrapText="1"/>
    </xf>
    <xf numFmtId="0" fontId="27" fillId="0" borderId="6" xfId="0" applyFont="1" applyBorder="1" applyAlignment="1">
      <alignment horizontal="center" vertical="center" wrapText="1"/>
    </xf>
    <xf numFmtId="0" fontId="4" fillId="0" borderId="27" xfId="0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50" fillId="11" borderId="0" xfId="0" applyFont="1" applyFill="1" applyBorder="1" applyAlignment="1">
      <alignment horizontal="center" vertical="center"/>
    </xf>
    <xf numFmtId="0" fontId="50" fillId="11" borderId="6" xfId="0" applyFont="1" applyFill="1" applyBorder="1" applyAlignment="1">
      <alignment horizontal="center" vertical="center"/>
    </xf>
    <xf numFmtId="0" fontId="0" fillId="12" borderId="0" xfId="0" applyFont="1" applyFill="1" applyAlignment="1">
      <alignment horizontal="left"/>
    </xf>
    <xf numFmtId="0" fontId="50" fillId="12" borderId="0" xfId="0" applyFont="1" applyFill="1" applyBorder="1" applyAlignment="1">
      <alignment horizontal="center" vertical="center"/>
    </xf>
    <xf numFmtId="0" fontId="50" fillId="12" borderId="6" xfId="0" applyFont="1" applyFill="1" applyBorder="1" applyAlignment="1">
      <alignment horizontal="center" vertical="center"/>
    </xf>
    <xf numFmtId="0" fontId="29" fillId="14" borderId="30" xfId="0" applyFont="1" applyFill="1" applyBorder="1" applyAlignment="1">
      <alignment horizontal="center" vertical="center"/>
    </xf>
    <xf numFmtId="0" fontId="29" fillId="14" borderId="0" xfId="0" applyFont="1" applyFill="1" applyAlignment="1">
      <alignment horizontal="center" vertical="center"/>
    </xf>
    <xf numFmtId="0" fontId="29" fillId="14" borderId="34" xfId="0" applyFont="1" applyFill="1" applyBorder="1" applyAlignment="1">
      <alignment horizontal="center" vertical="center"/>
    </xf>
    <xf numFmtId="0" fontId="29" fillId="14" borderId="27" xfId="0" applyFont="1" applyFill="1" applyBorder="1" applyAlignment="1">
      <alignment horizontal="center" vertical="center"/>
    </xf>
    <xf numFmtId="0" fontId="29" fillId="14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3" fillId="0" borderId="26" xfId="0" applyFont="1" applyBorder="1" applyAlignment="1">
      <alignment horizontal="left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</cellXfs>
  <cellStyles count="3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Gevolgde hyperlink" xfId="21"/>
    <cellStyle name="Hyperlink" xfId="22"/>
    <cellStyle name="Gevolgde hyperlink" xfId="23"/>
    <cellStyle name="Hyperlink" xfId="24"/>
    <cellStyle name="Gevolgde hyperlink" xfId="25"/>
    <cellStyle name="Hyperlink" xfId="26"/>
    <cellStyle name="Gevolgde hyperlink" xfId="27"/>
    <cellStyle name="Hyperlink" xfId="28"/>
    <cellStyle name="Gevolgde hyperlink" xfId="29"/>
    <cellStyle name="Hyperlink" xfId="30"/>
    <cellStyle name="Gevolgde hyperlink" xfId="31"/>
    <cellStyle name="Hyperlink" xfId="32"/>
    <cellStyle name="Gevolgde hyperlink" xfId="33"/>
    <cellStyle name="Hyperlink" xfId="34"/>
    <cellStyle name="Gevolgde hyperlink" xfId="35"/>
    <cellStyle name="Hyperlink" xfId="36"/>
    <cellStyle name="Gevolgde hyperlink" xfId="37"/>
    <cellStyle name="Hyperlink" xfId="38"/>
    <cellStyle name="Gevolgde hyperlink" xfId="39"/>
    <cellStyle name="Hyperlink" xfId="40"/>
    <cellStyle name="Gevolgde hyperlink" xfId="41"/>
    <cellStyle name="Hyperlink" xfId="42"/>
    <cellStyle name="Gevolgde hyperlink" xfId="43"/>
    <cellStyle name="Hyperlink" xfId="44"/>
    <cellStyle name="Gevolgde hyperlink" xfId="45"/>
    <cellStyle name="Hyperlink" xfId="46"/>
    <cellStyle name="Gevolgde hyperlink" xfId="47"/>
    <cellStyle name="Hyperlink" xfId="48"/>
    <cellStyle name="Gevolgde hyperlink" xfId="49"/>
    <cellStyle name="Hyperlink" xfId="50"/>
    <cellStyle name="Gevolgde hyperlink" xfId="51"/>
    <cellStyle name="Hyperlink" xfId="52"/>
    <cellStyle name="Gevolgde hyperlink" xfId="53"/>
    <cellStyle name="Hyperlink" xfId="54"/>
    <cellStyle name="Gevolgde hyperlink" xfId="55"/>
    <cellStyle name="Hyperlink" xfId="56"/>
    <cellStyle name="Gevolgde hyperlink" xfId="57"/>
    <cellStyle name="Komma" xfId="58"/>
    <cellStyle name="Valuta" xfId="59"/>
    <cellStyle name="Standaard 2" xfId="60"/>
    <cellStyle name="Hyperlink" xfId="61"/>
    <cellStyle name="Gevolgde hyperlink" xfId="62"/>
    <cellStyle name="Hyperlink" xfId="63"/>
    <cellStyle name="Gevolgde hyperlink" xfId="64"/>
    <cellStyle name="Hyperlink" xfId="65"/>
    <cellStyle name="Gevolgde hyperlink" xfId="66"/>
    <cellStyle name="Hyperlink" xfId="67"/>
    <cellStyle name="Gevolgde hyperlink" xfId="68"/>
    <cellStyle name="Hyperlink" xfId="69"/>
    <cellStyle name="Gevolgde hyperlink" xfId="70"/>
    <cellStyle name="Hyperlink" xfId="71"/>
    <cellStyle name="Gevolgde hyperlink" xfId="72"/>
    <cellStyle name="Hyperlink" xfId="73"/>
    <cellStyle name="Gevolgde hyperlink" xfId="74"/>
    <cellStyle name="Hyperlink" xfId="75"/>
    <cellStyle name="Gevolgde hyperlink" xfId="76"/>
    <cellStyle name="Hyperlink" xfId="77"/>
    <cellStyle name="Gevolgde hyperlink" xfId="78"/>
    <cellStyle name="Hyperlink" xfId="79"/>
    <cellStyle name="Gevolgde hyperlink" xfId="80"/>
    <cellStyle name="Hyperlink" xfId="81"/>
    <cellStyle name="Gevolgde hyperlink" xfId="82"/>
    <cellStyle name="Hyperlink" xfId="83"/>
    <cellStyle name="Gevolgde hyperlink" xfId="84"/>
    <cellStyle name="Hyperlink" xfId="85"/>
    <cellStyle name="Gevolgde hyperlink" xfId="86"/>
    <cellStyle name="Hyperlink" xfId="87"/>
    <cellStyle name="Gevolgde hyperlink" xfId="88"/>
    <cellStyle name="Hyperlink" xfId="89"/>
    <cellStyle name="Gevolgde hyperlink" xfId="90"/>
    <cellStyle name="Hyperlink" xfId="91"/>
    <cellStyle name="Gevolgde hyperlink" xfId="92"/>
    <cellStyle name="Hyperlink" xfId="93"/>
    <cellStyle name="Gevolgde hyperlink" xfId="94"/>
    <cellStyle name="Hyperlink" xfId="95"/>
    <cellStyle name="Gevolgde hyperlink" xfId="96"/>
    <cellStyle name="Hyperlink" xfId="97"/>
    <cellStyle name="Gevolgde hyperlink" xfId="98"/>
    <cellStyle name="Hyperlink" xfId="99"/>
    <cellStyle name="Gevolgde hyperlink" xfId="100"/>
    <cellStyle name="Hyperlink" xfId="101"/>
    <cellStyle name="Gevolgde hyperlink" xfId="102"/>
    <cellStyle name="Hyperlink" xfId="103"/>
    <cellStyle name="Gevolgde hyperlink" xfId="104"/>
    <cellStyle name="Hyperlink" xfId="105"/>
    <cellStyle name="Gevolgde hyperlink" xfId="106"/>
    <cellStyle name="Hyperlink" xfId="107"/>
    <cellStyle name="Gevolgde hyperlink" xfId="108"/>
    <cellStyle name="Hyperlink" xfId="109"/>
    <cellStyle name="Gevolgde hyperlink" xfId="110"/>
    <cellStyle name="Hyperlink" xfId="111"/>
    <cellStyle name="Gevolgde hyperlink" xfId="112"/>
    <cellStyle name="Hyperlink" xfId="113"/>
    <cellStyle name="Gevolgde hyperlink" xfId="114"/>
    <cellStyle name="Hyperlink" xfId="115"/>
    <cellStyle name="Gevolgde hyperlink" xfId="116"/>
    <cellStyle name="Hyperlink" xfId="117"/>
    <cellStyle name="Gevolgde hyperlink" xfId="118"/>
    <cellStyle name="Hyperlink" xfId="119"/>
    <cellStyle name="Gevolgde hyperlink" xfId="120"/>
    <cellStyle name="Hyperlink" xfId="121"/>
    <cellStyle name="Gevolgde hyperlink" xfId="122"/>
    <cellStyle name="Hyperlink" xfId="123"/>
    <cellStyle name="Gevolgde hyperlink" xfId="124"/>
    <cellStyle name="Hyperlink" xfId="125"/>
    <cellStyle name="Gevolgde hyperlink" xfId="126"/>
    <cellStyle name="Hyperlink" xfId="127"/>
    <cellStyle name="Gevolgde hyperlink" xfId="128"/>
    <cellStyle name="Hyperlink" xfId="129"/>
    <cellStyle name="Gevolgde hyperlink" xfId="130"/>
    <cellStyle name="Hyperlink" xfId="131"/>
    <cellStyle name="Gevolgde hyperlink" xfId="132"/>
    <cellStyle name="Hyperlink" xfId="133"/>
    <cellStyle name="Gevolgde hyperlink" xfId="134"/>
    <cellStyle name="Hyperlink" xfId="135"/>
    <cellStyle name="Gevolgde hyperlink" xfId="136"/>
    <cellStyle name="Hyperlink" xfId="137"/>
    <cellStyle name="Gevolgde hyperlink" xfId="138"/>
    <cellStyle name="Hyperlink" xfId="139"/>
    <cellStyle name="Gevolgde hyperlink" xfId="140"/>
    <cellStyle name="Hyperlink" xfId="141"/>
    <cellStyle name="Gevolgde hyperlink" xfId="142"/>
    <cellStyle name="Hyperlink" xfId="143"/>
    <cellStyle name="Gevolgde hyperlink" xfId="144"/>
    <cellStyle name="Hyperlink" xfId="145"/>
    <cellStyle name="Gevolgde hyperlink" xfId="146"/>
    <cellStyle name="Hyperlink" xfId="147"/>
    <cellStyle name="Gevolgde hyperlink" xfId="148"/>
    <cellStyle name="Hyperlink" xfId="149"/>
    <cellStyle name="Gevolgde hyperlink" xfId="150"/>
    <cellStyle name="Hyperlink" xfId="151"/>
    <cellStyle name="Gevolgde hyperlink" xfId="152"/>
    <cellStyle name="Hyperlink" xfId="153"/>
    <cellStyle name="Gevolgde hyperlink" xfId="154"/>
    <cellStyle name="Hyperlink" xfId="155"/>
    <cellStyle name="Gevolgde hyperlink" xfId="156"/>
    <cellStyle name="Hyperlink" xfId="157"/>
    <cellStyle name="Gevolgde hyperlink" xfId="158"/>
    <cellStyle name="Hyperlink" xfId="159"/>
    <cellStyle name="Gevolgde hyperlink" xfId="160"/>
    <cellStyle name="Hyperlink" xfId="161"/>
    <cellStyle name="Gevolgde hyperlink" xfId="162"/>
    <cellStyle name="Hyperlink" xfId="163"/>
    <cellStyle name="Gevolgde hyperlink" xfId="164"/>
    <cellStyle name="Hyperlink" xfId="165"/>
    <cellStyle name="Gevolgde hyperlink" xfId="166"/>
    <cellStyle name="Hyperlink" xfId="167"/>
    <cellStyle name="Gevolgde hyperlink" xfId="168"/>
    <cellStyle name="Hyperlink" xfId="169"/>
    <cellStyle name="Gevolgde hyperlink" xfId="170"/>
    <cellStyle name="Hyperlink" xfId="171"/>
    <cellStyle name="Gevolgde hyperlink" xfId="172"/>
    <cellStyle name="Hyperlink" xfId="173"/>
    <cellStyle name="Gevolgde hyperlink" xfId="174"/>
    <cellStyle name="Hyperlink" xfId="175"/>
    <cellStyle name="Gevolgde hyperlink" xfId="176"/>
    <cellStyle name="Hyperlink" xfId="177"/>
    <cellStyle name="Gevolgde hyperlink" xfId="178"/>
    <cellStyle name="Hyperlink" xfId="179"/>
    <cellStyle name="Gevolgde hyperlink" xfId="180"/>
    <cellStyle name="Hyperlink" xfId="181"/>
    <cellStyle name="Gevolgde hyperlink" xfId="182"/>
    <cellStyle name="Hyperlink" xfId="183"/>
    <cellStyle name="Gevolgde hyperlink" xfId="184"/>
    <cellStyle name="Hyperlink" xfId="185"/>
    <cellStyle name="Gevolgde hyperlink" xfId="186"/>
    <cellStyle name="Hyperlink" xfId="187"/>
    <cellStyle name="Gevolgde hyperlink" xfId="188"/>
    <cellStyle name="Hyperlink" xfId="189"/>
    <cellStyle name="Gevolgde hyperlink" xfId="190"/>
    <cellStyle name="Hyperlink" xfId="191"/>
    <cellStyle name="Gevolgde hyperlink" xfId="192"/>
    <cellStyle name="Hyperlink" xfId="193"/>
    <cellStyle name="Gevolgde hyperlink" xfId="194"/>
    <cellStyle name="Hyperlink" xfId="195"/>
    <cellStyle name="Gevolgde hyperlink" xfId="196"/>
    <cellStyle name="Hyperlink" xfId="197"/>
    <cellStyle name="Gevolgde hyperlink" xfId="198"/>
    <cellStyle name="Hyperlink" xfId="199"/>
    <cellStyle name="Gevolgde hyperlink" xfId="200"/>
    <cellStyle name="Hyperlink" xfId="201"/>
    <cellStyle name="Gevolgde hyperlink" xfId="202"/>
    <cellStyle name="Hyperlink" xfId="203"/>
    <cellStyle name="Gevolgde hyperlink" xfId="204"/>
    <cellStyle name="Hyperlink" xfId="205"/>
    <cellStyle name="Gevolgde hyperlink" xfId="206"/>
    <cellStyle name="Hyperlink" xfId="207"/>
    <cellStyle name="Gevolgde hyperlink" xfId="208"/>
    <cellStyle name="Hyperlink" xfId="209"/>
    <cellStyle name="Gevolgde hyperlink" xfId="210"/>
    <cellStyle name="Hyperlink" xfId="211"/>
    <cellStyle name="Gevolgde hyperlink" xfId="212"/>
    <cellStyle name="Hyperlink" xfId="213"/>
    <cellStyle name="Gevolgde hyperlink" xfId="214"/>
    <cellStyle name="Hyperlink" xfId="215"/>
    <cellStyle name="Gevolgde hyperlink" xfId="216"/>
    <cellStyle name="Hyperlink" xfId="217"/>
    <cellStyle name="Gevolgde hyperlink" xfId="218"/>
    <cellStyle name="Hyperlink" xfId="219"/>
    <cellStyle name="Gevolgde hyperlink" xfId="220"/>
    <cellStyle name="Hyperlink" xfId="221"/>
    <cellStyle name="Gevolgde hyperlink" xfId="222"/>
    <cellStyle name="Hyperlink" xfId="223"/>
    <cellStyle name="Gevolgde hyperlink" xfId="224"/>
    <cellStyle name="Hyperlink" xfId="225"/>
    <cellStyle name="Gevolgde hyperlink" xfId="226"/>
    <cellStyle name="Hyperlink" xfId="227"/>
    <cellStyle name="Gevolgde hyperlink" xfId="228"/>
    <cellStyle name="Hyperlink" xfId="229"/>
    <cellStyle name="Gevolgde hyperlink" xfId="230"/>
    <cellStyle name="Hyperlink" xfId="231"/>
    <cellStyle name="Gevolgde hyperlink" xfId="232"/>
    <cellStyle name="Hyperlink" xfId="233"/>
    <cellStyle name="Gevolgde hyperlink" xfId="234"/>
    <cellStyle name="Hyperlink" xfId="235"/>
    <cellStyle name="Gevolgde hyperlink" xfId="236"/>
    <cellStyle name="Hyperlink" xfId="237"/>
    <cellStyle name="Gevolgde hyperlink" xfId="238"/>
    <cellStyle name="Hyperlink" xfId="239"/>
    <cellStyle name="Gevolgde hyperlink" xfId="240"/>
    <cellStyle name="Hyperlink" xfId="241"/>
    <cellStyle name="Gevolgde hyperlink" xfId="242"/>
    <cellStyle name="Hyperlink" xfId="243"/>
    <cellStyle name="Gevolgde hyperlink" xfId="244"/>
    <cellStyle name="Hyperlink" xfId="245"/>
    <cellStyle name="Gevolgde hyperlink" xfId="246"/>
    <cellStyle name="Hyperlink" xfId="247"/>
    <cellStyle name="Gevolgde hyperlink" xfId="248"/>
    <cellStyle name="Hyperlink" xfId="249"/>
    <cellStyle name="Gevolgde hyperlink" xfId="250"/>
    <cellStyle name="Hyperlink" xfId="251"/>
    <cellStyle name="Gevolgde hyperlink" xfId="252"/>
    <cellStyle name="Hyperlink" xfId="253"/>
    <cellStyle name="Gevolgde hyperlink" xfId="254"/>
    <cellStyle name="Hyperlink" xfId="255"/>
    <cellStyle name="Gevolgde hyperlink" xfId="256"/>
    <cellStyle name="Hyperlink" xfId="257"/>
    <cellStyle name="Gevolgde hyperlink" xfId="258"/>
    <cellStyle name="Hyperlink" xfId="259"/>
    <cellStyle name="Gevolgde hyperlink" xfId="260"/>
    <cellStyle name="Hyperlink" xfId="261"/>
    <cellStyle name="Gevolgde hyperlink" xfId="262"/>
    <cellStyle name="Hyperlink" xfId="263"/>
    <cellStyle name="Gevolgde hyperlink" xfId="264"/>
    <cellStyle name="Hyperlink" xfId="265"/>
    <cellStyle name="Gevolgde hyperlink" xfId="266"/>
    <cellStyle name="Hyperlink" xfId="267"/>
    <cellStyle name="Gevolgde hyperlink" xfId="268"/>
    <cellStyle name="Hyperlink" xfId="269"/>
    <cellStyle name="Gevolgde hyperlink" xfId="270"/>
    <cellStyle name="Hyperlink" xfId="271"/>
    <cellStyle name="Gevolgde hyperlink" xfId="272"/>
    <cellStyle name="Hyperlink" xfId="273"/>
    <cellStyle name="Gevolgde hyperlink" xfId="274"/>
    <cellStyle name="Hyperlink" xfId="275"/>
    <cellStyle name="Gevolgde hyperlink" xfId="276"/>
    <cellStyle name="Hyperlink" xfId="277"/>
    <cellStyle name="Gevolgde hyperlink" xfId="278"/>
    <cellStyle name="Hyperlink" xfId="279"/>
    <cellStyle name="Gevolgde hyperlink" xfId="280"/>
    <cellStyle name="Hyperlink" xfId="281"/>
    <cellStyle name="Gevolgde hyperlink" xfId="282"/>
    <cellStyle name="Hyperlink" xfId="283"/>
    <cellStyle name="Gevolgde hyperlink" xfId="284"/>
    <cellStyle name="Hyperlink" xfId="285"/>
    <cellStyle name="Gevolgde hyperlink" xfId="286"/>
    <cellStyle name="Hyperlink" xfId="287"/>
    <cellStyle name="Gevolgde hyperlink" xfId="288"/>
    <cellStyle name="Hyperlink" xfId="289"/>
    <cellStyle name="Gevolgde hyperlink" xfId="290"/>
    <cellStyle name="Hyperlink" xfId="291"/>
    <cellStyle name="Gevolgde hyperlink" xfId="292"/>
    <cellStyle name="Hyperlink" xfId="293"/>
    <cellStyle name="Gevolgde hyperlink" xfId="294"/>
    <cellStyle name="Hyperlink" xfId="295"/>
    <cellStyle name="Gevolgde hyperlink" xfId="296"/>
    <cellStyle name="Hyperlink" xfId="297"/>
    <cellStyle name="Gevolgde hyperlink" xfId="298"/>
    <cellStyle name="Hyperlink" xfId="299"/>
    <cellStyle name="Gevolgde hyperlink" xfId="300"/>
    <cellStyle name="Hyperlink" xfId="301"/>
    <cellStyle name="Gevolgde hyperlink" xfId="302"/>
    <cellStyle name="Hyperlink" xfId="303"/>
    <cellStyle name="Gevolgde hyperlink" xfId="304"/>
    <cellStyle name="Hyperlink" xfId="305"/>
    <cellStyle name="Gevolgde hyperlink" xfId="306"/>
    <cellStyle name="Hyperlink" xfId="307"/>
    <cellStyle name="Gevolgde hyperlink" xfId="308"/>
    <cellStyle name="Hyperlink" xfId="309"/>
    <cellStyle name="Gevolgde hyperlink" xfId="310"/>
    <cellStyle name="Hyperlink" xfId="311"/>
    <cellStyle name="Gevolgde hyperlink" xfId="312"/>
    <cellStyle name="Hyperlink" xfId="313"/>
    <cellStyle name="Gevolgde hyperlink" xfId="314"/>
    <cellStyle name="Hyperlink" xfId="315"/>
    <cellStyle name="Gevolgde hyperlink" xfId="316"/>
    <cellStyle name="Hyperlink" xfId="317"/>
    <cellStyle name="Gevolgde hyperlink" xfId="318"/>
    <cellStyle name="Hyperlink" xfId="319"/>
    <cellStyle name="Gevolgde hyperlink" xfId="320"/>
    <cellStyle name="Hyperlink" xfId="321"/>
    <cellStyle name="Gevolgde hyperlink" xfId="322"/>
    <cellStyle name="Hyperlink" xfId="323"/>
    <cellStyle name="Gevolgde hyperlink" xfId="324"/>
    <cellStyle name="Hyperlink" xfId="325"/>
    <cellStyle name="Gevolgde hyperlink" xfId="326"/>
    <cellStyle name="Hyperlink" xfId="327"/>
    <cellStyle name="Gevolgde hyperlink" xfId="328"/>
    <cellStyle name="Hyperlink" xfId="329"/>
    <cellStyle name="Gevolgde hyperlink" xfId="330"/>
    <cellStyle name="Hyperlink" xfId="331"/>
    <cellStyle name="Gevolgde hyperlink" xfId="332"/>
    <cellStyle name="Hyperlink" xfId="333"/>
    <cellStyle name="Gevolgde hyperlink" xfId="334"/>
    <cellStyle name="Hyperlink" xfId="335"/>
    <cellStyle name="Gevolgde hyperlink" xfId="336"/>
    <cellStyle name="Hyperlink" xfId="337"/>
    <cellStyle name="Gevolgde hyperlink" xfId="338"/>
    <cellStyle name="Hyperlink" xfId="339"/>
    <cellStyle name="Gevolgde hyperlink" xfId="340"/>
    <cellStyle name="Hyperlink" xfId="341"/>
    <cellStyle name="Gevolgde hyperlink" xfId="342"/>
    <cellStyle name="Hyperlink" xfId="343"/>
    <cellStyle name="Gevolgde hyperlink" xfId="344"/>
    <cellStyle name="Procent" xfId="3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132"/>
  <sheetViews>
    <sheetView tabSelected="1" zoomScale="125" zoomScaleNormal="125" zoomScalePageLayoutView="110" workbookViewId="0" topLeftCell="A7">
      <pane xSplit="4" topLeftCell="P1" activePane="topRight" state="frozen"/>
      <selection pane="topRight" activeCell="A16" sqref="A16:XFD16"/>
    </sheetView>
  </sheetViews>
  <sheetFormatPr defaultColWidth="19.00390625" defaultRowHeight="15"/>
  <cols>
    <col min="1" max="1" width="6.421875" style="39" customWidth="1"/>
    <col min="2" max="2" width="9.28125" style="38" customWidth="1"/>
    <col min="3" max="3" width="7.421875" style="38" customWidth="1"/>
    <col min="4" max="4" width="54.421875" style="38" customWidth="1"/>
    <col min="5" max="5" width="41.00390625" style="39" customWidth="1"/>
    <col min="6" max="7" width="4.28125" style="40" hidden="1" customWidth="1"/>
    <col min="8" max="8" width="4.28125" style="40" customWidth="1"/>
    <col min="9" max="10" width="4.28125" style="40" hidden="1" customWidth="1"/>
    <col min="11" max="11" width="22.7109375" style="41" customWidth="1"/>
    <col min="12" max="12" width="12.421875" style="38" hidden="1" customWidth="1"/>
    <col min="13" max="13" width="16.7109375" style="38" hidden="1" customWidth="1"/>
    <col min="14" max="14" width="16.7109375" style="321" hidden="1" customWidth="1"/>
    <col min="15" max="15" width="16.7109375" style="38" hidden="1" customWidth="1"/>
    <col min="16" max="16" width="16.7109375" style="201" customWidth="1"/>
    <col min="17" max="17" width="16.7109375" style="38" hidden="1" customWidth="1"/>
    <col min="18" max="18" width="16.7109375" style="201" hidden="1" customWidth="1"/>
    <col min="19" max="19" width="16.7109375" style="38" hidden="1" customWidth="1"/>
    <col min="20" max="20" width="16.7109375" style="201" hidden="1" customWidth="1"/>
    <col min="21" max="21" width="16.7109375" style="38" hidden="1" customWidth="1"/>
    <col min="22" max="22" width="8.421875" style="66" customWidth="1"/>
    <col min="23" max="23" width="19.140625" style="0" hidden="1" customWidth="1"/>
    <col min="24" max="24" width="19.8515625" style="0" hidden="1" customWidth="1"/>
    <col min="25" max="25" width="19.00390625" style="4" customWidth="1"/>
    <col min="26" max="26" width="19.00390625" style="228" customWidth="1"/>
    <col min="27" max="27" width="19.00390625" style="216" customWidth="1"/>
  </cols>
  <sheetData>
    <row r="1" spans="2:22" ht="25.5" customHeight="1">
      <c r="B1" s="57" t="s">
        <v>637</v>
      </c>
      <c r="E1" s="65"/>
      <c r="V1" s="66">
        <v>2018</v>
      </c>
    </row>
    <row r="2" spans="1:27" s="211" customFormat="1" ht="23.25" customHeight="1">
      <c r="A2" s="218"/>
      <c r="B2" s="219" t="s">
        <v>0</v>
      </c>
      <c r="C2" s="219"/>
      <c r="D2" s="219" t="s">
        <v>1</v>
      </c>
      <c r="E2" s="220" t="s">
        <v>2</v>
      </c>
      <c r="F2" s="221"/>
      <c r="G2" s="489" t="s">
        <v>3</v>
      </c>
      <c r="H2" s="489"/>
      <c r="I2" s="489"/>
      <c r="J2" s="489"/>
      <c r="K2" s="222" t="s">
        <v>4</v>
      </c>
      <c r="L2" s="219"/>
      <c r="M2" s="490" t="s">
        <v>195</v>
      </c>
      <c r="N2" s="490"/>
      <c r="O2" s="490"/>
      <c r="P2" s="303" t="s">
        <v>196</v>
      </c>
      <c r="Q2" s="223"/>
      <c r="R2" s="303" t="s">
        <v>197</v>
      </c>
      <c r="S2" s="223"/>
      <c r="T2" s="303" t="s">
        <v>198</v>
      </c>
      <c r="U2" s="223"/>
      <c r="V2" s="224" t="s">
        <v>649</v>
      </c>
      <c r="W2" s="237" t="s">
        <v>650</v>
      </c>
      <c r="X2" s="237" t="s">
        <v>651</v>
      </c>
      <c r="Y2" s="237" t="s">
        <v>652</v>
      </c>
      <c r="Z2" s="338" t="s">
        <v>653</v>
      </c>
      <c r="AA2" s="337"/>
    </row>
    <row r="3" spans="1:27" s="171" customFormat="1" ht="20.25" customHeight="1">
      <c r="A3" s="165" t="s">
        <v>179</v>
      </c>
      <c r="B3" s="166" t="s">
        <v>178</v>
      </c>
      <c r="C3" s="166" t="s">
        <v>5</v>
      </c>
      <c r="D3" s="167" t="s">
        <v>6</v>
      </c>
      <c r="E3" s="168" t="s">
        <v>7</v>
      </c>
      <c r="F3" s="169">
        <v>2016</v>
      </c>
      <c r="G3" s="169" t="s">
        <v>8</v>
      </c>
      <c r="H3" s="169" t="s">
        <v>9</v>
      </c>
      <c r="I3" s="169" t="s">
        <v>10</v>
      </c>
      <c r="J3" s="169" t="s">
        <v>11</v>
      </c>
      <c r="K3" s="168" t="s">
        <v>12</v>
      </c>
      <c r="L3" s="169" t="s">
        <v>13</v>
      </c>
      <c r="M3" s="238" t="s">
        <v>14</v>
      </c>
      <c r="N3" s="322" t="s">
        <v>673</v>
      </c>
      <c r="O3" s="238" t="s">
        <v>15</v>
      </c>
      <c r="P3" s="304" t="s">
        <v>567</v>
      </c>
      <c r="Q3" s="170" t="s">
        <v>15</v>
      </c>
      <c r="R3" s="304" t="s">
        <v>567</v>
      </c>
      <c r="S3" s="170" t="s">
        <v>15</v>
      </c>
      <c r="T3" s="304" t="s">
        <v>567</v>
      </c>
      <c r="U3" s="170" t="s">
        <v>15</v>
      </c>
      <c r="V3" s="212"/>
      <c r="Y3" s="444"/>
      <c r="Z3" s="339"/>
      <c r="AA3" s="212"/>
    </row>
    <row r="4" spans="1:27" s="177" customFormat="1" ht="24.75" customHeight="1">
      <c r="A4" s="172">
        <v>21</v>
      </c>
      <c r="B4" s="173" t="s">
        <v>16</v>
      </c>
      <c r="C4" s="173" t="s">
        <v>180</v>
      </c>
      <c r="D4" s="173"/>
      <c r="E4" s="174" t="s">
        <v>17</v>
      </c>
      <c r="F4" s="175"/>
      <c r="G4" s="175"/>
      <c r="H4" s="175"/>
      <c r="I4" s="175"/>
      <c r="J4" s="175"/>
      <c r="K4" s="176"/>
      <c r="L4" s="172">
        <v>21</v>
      </c>
      <c r="M4" s="239">
        <f>SUM(M5,M19,M24)</f>
        <v>46000</v>
      </c>
      <c r="N4" s="239">
        <f>SUM(N5,N19,N24)</f>
        <v>25598.199999999997</v>
      </c>
      <c r="O4" s="239">
        <f aca="true" t="shared" si="0" ref="O4:S4">SUM(O5,O19,O24)</f>
        <v>0</v>
      </c>
      <c r="P4" s="239">
        <f>SUM(P5,P19,P24,P27)</f>
        <v>63000</v>
      </c>
      <c r="Q4" s="239">
        <f t="shared" si="0"/>
        <v>0</v>
      </c>
      <c r="R4" s="239">
        <f>SUM(R5,R19,R24,R29)</f>
        <v>55000</v>
      </c>
      <c r="S4" s="239">
        <f t="shared" si="0"/>
        <v>0</v>
      </c>
      <c r="T4" s="239">
        <f>SUM(T5,T19,T24,T29)</f>
        <v>55000</v>
      </c>
      <c r="U4" s="239">
        <f aca="true" t="shared" si="1" ref="U4">SUM(U5,U19,U24)</f>
        <v>0</v>
      </c>
      <c r="V4" s="213"/>
      <c r="Y4" s="445"/>
      <c r="Z4" s="229"/>
      <c r="AA4" s="213"/>
    </row>
    <row r="5" spans="1:27" s="253" customFormat="1" ht="25.5" customHeight="1">
      <c r="A5" s="247">
        <v>2101</v>
      </c>
      <c r="B5" s="184" t="s">
        <v>18</v>
      </c>
      <c r="C5" s="184" t="s">
        <v>192</v>
      </c>
      <c r="D5" s="186" t="s">
        <v>630</v>
      </c>
      <c r="E5" s="248" t="s">
        <v>112</v>
      </c>
      <c r="F5" s="249" t="s">
        <v>113</v>
      </c>
      <c r="G5" s="250" t="s">
        <v>113</v>
      </c>
      <c r="H5" s="250" t="s">
        <v>113</v>
      </c>
      <c r="I5" s="250" t="s">
        <v>113</v>
      </c>
      <c r="J5" s="250" t="s">
        <v>113</v>
      </c>
      <c r="K5" s="186" t="s">
        <v>677</v>
      </c>
      <c r="L5" s="247">
        <v>2101</v>
      </c>
      <c r="M5" s="246">
        <f>SUM(M6:M17)</f>
        <v>31000</v>
      </c>
      <c r="N5" s="246">
        <f>SUM(N6:N17)</f>
        <v>16514.739999999998</v>
      </c>
      <c r="O5" s="246">
        <f aca="true" t="shared" si="2" ref="O5:U5">SUM(O6:O17)</f>
        <v>0</v>
      </c>
      <c r="P5" s="246">
        <f t="shared" si="2"/>
        <v>39000</v>
      </c>
      <c r="Q5" s="246">
        <f t="shared" si="2"/>
        <v>0</v>
      </c>
      <c r="R5" s="246">
        <f t="shared" si="2"/>
        <v>31000</v>
      </c>
      <c r="S5" s="246">
        <f t="shared" si="2"/>
        <v>0</v>
      </c>
      <c r="T5" s="246">
        <f t="shared" si="2"/>
        <v>31000</v>
      </c>
      <c r="U5" s="246">
        <f t="shared" si="2"/>
        <v>0</v>
      </c>
      <c r="V5" s="251">
        <v>1</v>
      </c>
      <c r="W5" s="252"/>
      <c r="Y5" s="446">
        <v>8091</v>
      </c>
      <c r="Z5" s="252"/>
      <c r="AA5" s="251"/>
    </row>
    <row r="6" spans="1:27" s="192" customFormat="1" ht="24.75" customHeight="1">
      <c r="A6" s="183">
        <v>21011</v>
      </c>
      <c r="B6" s="185"/>
      <c r="C6" s="190" t="s">
        <v>182</v>
      </c>
      <c r="D6" s="183" t="s">
        <v>177</v>
      </c>
      <c r="E6" s="187" t="s">
        <v>114</v>
      </c>
      <c r="F6" s="188" t="s">
        <v>113</v>
      </c>
      <c r="G6" s="189" t="s">
        <v>113</v>
      </c>
      <c r="H6" s="189" t="s">
        <v>113</v>
      </c>
      <c r="I6" s="189" t="s">
        <v>113</v>
      </c>
      <c r="J6" s="189" t="s">
        <v>113</v>
      </c>
      <c r="K6" s="190" t="s">
        <v>678</v>
      </c>
      <c r="L6" s="183">
        <v>21011</v>
      </c>
      <c r="M6" s="240">
        <v>3000</v>
      </c>
      <c r="N6" s="323">
        <v>418.78</v>
      </c>
      <c r="O6" s="241"/>
      <c r="P6" s="242">
        <v>3000</v>
      </c>
      <c r="Q6" s="194"/>
      <c r="R6" s="242">
        <v>3000</v>
      </c>
      <c r="S6" s="194"/>
      <c r="T6" s="242">
        <v>3000</v>
      </c>
      <c r="U6" s="194"/>
      <c r="V6" s="214">
        <v>1</v>
      </c>
      <c r="W6" s="225"/>
      <c r="Y6" s="443">
        <v>102</v>
      </c>
      <c r="Z6" s="225"/>
      <c r="AA6" s="214"/>
    </row>
    <row r="7" spans="1:27" s="192" customFormat="1" ht="15">
      <c r="A7" s="183">
        <v>21012</v>
      </c>
      <c r="B7" s="185"/>
      <c r="C7" s="190" t="s">
        <v>183</v>
      </c>
      <c r="D7" s="183" t="s">
        <v>84</v>
      </c>
      <c r="E7" s="183" t="s">
        <v>117</v>
      </c>
      <c r="F7" s="188"/>
      <c r="G7" s="189"/>
      <c r="H7" s="189" t="s">
        <v>113</v>
      </c>
      <c r="I7" s="189" t="s">
        <v>113</v>
      </c>
      <c r="J7" s="189" t="s">
        <v>113</v>
      </c>
      <c r="K7" s="195" t="s">
        <v>679</v>
      </c>
      <c r="L7" s="183">
        <v>21012</v>
      </c>
      <c r="M7" s="242" t="s">
        <v>206</v>
      </c>
      <c r="N7" s="324">
        <v>0</v>
      </c>
      <c r="O7" s="193"/>
      <c r="P7" s="242" t="s">
        <v>206</v>
      </c>
      <c r="Q7" s="194"/>
      <c r="R7" s="242" t="s">
        <v>206</v>
      </c>
      <c r="S7" s="194"/>
      <c r="T7" s="242" t="s">
        <v>206</v>
      </c>
      <c r="U7" s="194"/>
      <c r="V7" s="214">
        <v>1</v>
      </c>
      <c r="W7" s="225"/>
      <c r="Y7" s="443">
        <v>111</v>
      </c>
      <c r="Z7" s="225"/>
      <c r="AA7" s="214"/>
    </row>
    <row r="8" spans="1:27" s="192" customFormat="1" ht="15">
      <c r="A8" s="183">
        <v>21013</v>
      </c>
      <c r="B8" s="185"/>
      <c r="C8" s="190" t="s">
        <v>184</v>
      </c>
      <c r="D8" s="183" t="s">
        <v>116</v>
      </c>
      <c r="E8" s="183" t="s">
        <v>119</v>
      </c>
      <c r="F8" s="188"/>
      <c r="G8" s="189"/>
      <c r="H8" s="189" t="s">
        <v>113</v>
      </c>
      <c r="I8" s="189" t="s">
        <v>113</v>
      </c>
      <c r="J8" s="189" t="s">
        <v>113</v>
      </c>
      <c r="K8" s="190" t="s">
        <v>679</v>
      </c>
      <c r="L8" s="183">
        <v>21013</v>
      </c>
      <c r="M8" s="242"/>
      <c r="N8" s="324">
        <v>199.65</v>
      </c>
      <c r="O8" s="193"/>
      <c r="P8" s="242"/>
      <c r="Q8" s="194"/>
      <c r="R8" s="242"/>
      <c r="S8" s="194"/>
      <c r="T8" s="242"/>
      <c r="U8" s="194"/>
      <c r="V8" s="214">
        <v>0</v>
      </c>
      <c r="W8" s="225"/>
      <c r="X8" s="225"/>
      <c r="Y8" s="443">
        <v>0</v>
      </c>
      <c r="Z8" s="225"/>
      <c r="AA8" s="214"/>
    </row>
    <row r="9" spans="1:27" s="192" customFormat="1" ht="15">
      <c r="A9" s="183">
        <v>21014</v>
      </c>
      <c r="B9" s="185"/>
      <c r="C9" s="190" t="s">
        <v>185</v>
      </c>
      <c r="D9" s="183" t="s">
        <v>19</v>
      </c>
      <c r="E9" s="183" t="s">
        <v>118</v>
      </c>
      <c r="F9" s="188" t="s">
        <v>113</v>
      </c>
      <c r="G9" s="189" t="s">
        <v>113</v>
      </c>
      <c r="H9" s="189" t="s">
        <v>113</v>
      </c>
      <c r="I9" s="189"/>
      <c r="J9" s="189"/>
      <c r="K9" s="190" t="s">
        <v>677</v>
      </c>
      <c r="L9" s="183">
        <v>21014</v>
      </c>
      <c r="M9" s="242">
        <v>2000</v>
      </c>
      <c r="N9" s="324">
        <v>635.31</v>
      </c>
      <c r="O9" s="193"/>
      <c r="P9" s="242">
        <v>2000</v>
      </c>
      <c r="Q9" s="194"/>
      <c r="R9" s="242">
        <v>2000</v>
      </c>
      <c r="S9" s="194"/>
      <c r="T9" s="242">
        <v>2000</v>
      </c>
      <c r="U9" s="191"/>
      <c r="V9" s="214">
        <v>1</v>
      </c>
      <c r="W9" s="225"/>
      <c r="X9" s="225"/>
      <c r="Y9" s="443">
        <v>10</v>
      </c>
      <c r="Z9" s="225"/>
      <c r="AA9" s="214"/>
    </row>
    <row r="10" spans="1:27" s="192" customFormat="1" ht="15">
      <c r="A10" s="183">
        <v>21015</v>
      </c>
      <c r="B10" s="185"/>
      <c r="C10" s="190" t="s">
        <v>186</v>
      </c>
      <c r="D10" s="183" t="s">
        <v>20</v>
      </c>
      <c r="E10" s="183" t="s">
        <v>120</v>
      </c>
      <c r="F10" s="188" t="s">
        <v>113</v>
      </c>
      <c r="G10" s="189" t="s">
        <v>113</v>
      </c>
      <c r="H10" s="189" t="s">
        <v>113</v>
      </c>
      <c r="I10" s="189" t="s">
        <v>113</v>
      </c>
      <c r="J10" s="189" t="s">
        <v>113</v>
      </c>
      <c r="K10" s="190" t="s">
        <v>677</v>
      </c>
      <c r="L10" s="183">
        <v>21015</v>
      </c>
      <c r="M10" s="242">
        <v>4000</v>
      </c>
      <c r="N10" s="324">
        <v>2596.46</v>
      </c>
      <c r="O10" s="193"/>
      <c r="P10" s="242">
        <v>4000</v>
      </c>
      <c r="Q10" s="194"/>
      <c r="R10" s="242">
        <v>4000</v>
      </c>
      <c r="S10" s="194"/>
      <c r="T10" s="242">
        <v>4000</v>
      </c>
      <c r="U10" s="194"/>
      <c r="V10" s="214">
        <v>1</v>
      </c>
      <c r="W10" s="225"/>
      <c r="X10" s="225"/>
      <c r="Y10" s="443">
        <v>35</v>
      </c>
      <c r="Z10" s="225"/>
      <c r="AA10" s="214"/>
    </row>
    <row r="11" spans="1:27" s="192" customFormat="1" ht="15">
      <c r="A11" s="183">
        <v>21016</v>
      </c>
      <c r="B11" s="185"/>
      <c r="C11" s="190" t="s">
        <v>187</v>
      </c>
      <c r="D11" s="183" t="s">
        <v>21</v>
      </c>
      <c r="E11" s="183" t="s">
        <v>22</v>
      </c>
      <c r="F11" s="188"/>
      <c r="G11" s="189" t="s">
        <v>113</v>
      </c>
      <c r="H11" s="189"/>
      <c r="I11" s="189"/>
      <c r="J11" s="189"/>
      <c r="K11" s="190" t="s">
        <v>678</v>
      </c>
      <c r="L11" s="183">
        <v>21016</v>
      </c>
      <c r="M11" s="242">
        <v>2000</v>
      </c>
      <c r="N11" s="324">
        <v>0</v>
      </c>
      <c r="O11" s="193"/>
      <c r="P11" s="242">
        <v>2000</v>
      </c>
      <c r="Q11" s="194"/>
      <c r="R11" s="242">
        <v>2000</v>
      </c>
      <c r="S11" s="194"/>
      <c r="T11" s="242">
        <v>2000</v>
      </c>
      <c r="U11" s="194"/>
      <c r="V11" s="214">
        <v>2</v>
      </c>
      <c r="W11" s="225"/>
      <c r="X11" s="225"/>
      <c r="Y11" s="443" t="s">
        <v>743</v>
      </c>
      <c r="Z11" s="225"/>
      <c r="AA11" s="214"/>
    </row>
    <row r="12" spans="1:27" s="192" customFormat="1" ht="15">
      <c r="A12" s="183">
        <v>21017</v>
      </c>
      <c r="B12" s="185"/>
      <c r="C12" s="190" t="s">
        <v>188</v>
      </c>
      <c r="D12" s="183" t="s">
        <v>23</v>
      </c>
      <c r="E12" s="183" t="s">
        <v>691</v>
      </c>
      <c r="F12" s="188" t="s">
        <v>113</v>
      </c>
      <c r="G12" s="189" t="s">
        <v>113</v>
      </c>
      <c r="H12" s="189" t="s">
        <v>113</v>
      </c>
      <c r="I12" s="189" t="s">
        <v>113</v>
      </c>
      <c r="J12" s="189" t="s">
        <v>113</v>
      </c>
      <c r="K12" s="190" t="s">
        <v>677</v>
      </c>
      <c r="L12" s="183">
        <v>21017</v>
      </c>
      <c r="M12" s="242">
        <v>2000</v>
      </c>
      <c r="N12" s="324">
        <v>3664.54</v>
      </c>
      <c r="O12" s="193"/>
      <c r="P12" s="242">
        <v>2000</v>
      </c>
      <c r="Q12" s="194"/>
      <c r="R12" s="242">
        <v>2000</v>
      </c>
      <c r="S12" s="194"/>
      <c r="T12" s="242">
        <v>2000</v>
      </c>
      <c r="U12" s="194"/>
      <c r="V12" s="214">
        <v>1</v>
      </c>
      <c r="W12" s="225"/>
      <c r="Y12" s="443">
        <v>10</v>
      </c>
      <c r="Z12" s="225"/>
      <c r="AA12" s="214"/>
    </row>
    <row r="13" spans="1:27" s="192" customFormat="1" ht="15">
      <c r="A13" s="183">
        <v>21018</v>
      </c>
      <c r="B13" s="185"/>
      <c r="C13" s="190" t="s">
        <v>577</v>
      </c>
      <c r="D13" s="183" t="s">
        <v>583</v>
      </c>
      <c r="E13" s="183"/>
      <c r="F13" s="188"/>
      <c r="G13" s="189"/>
      <c r="H13" s="189"/>
      <c r="I13" s="189"/>
      <c r="J13" s="189"/>
      <c r="K13" s="190" t="s">
        <v>648</v>
      </c>
      <c r="L13" s="183">
        <v>21018</v>
      </c>
      <c r="M13" s="242">
        <v>12000</v>
      </c>
      <c r="N13" s="324">
        <v>8000</v>
      </c>
      <c r="O13" s="193"/>
      <c r="P13" s="242">
        <v>12000</v>
      </c>
      <c r="Q13" s="194"/>
      <c r="R13" s="242">
        <v>12000</v>
      </c>
      <c r="S13" s="194"/>
      <c r="T13" s="242">
        <v>12000</v>
      </c>
      <c r="U13" s="191"/>
      <c r="V13" s="214">
        <v>1</v>
      </c>
      <c r="W13" s="225"/>
      <c r="X13" s="225"/>
      <c r="Y13" s="443" t="s">
        <v>648</v>
      </c>
      <c r="Z13" s="225"/>
      <c r="AA13" s="214"/>
    </row>
    <row r="14" spans="1:27" s="192" customFormat="1" ht="15">
      <c r="A14" s="183">
        <v>21019</v>
      </c>
      <c r="B14" s="185"/>
      <c r="C14" s="190" t="s">
        <v>639</v>
      </c>
      <c r="D14" s="196" t="s">
        <v>640</v>
      </c>
      <c r="E14" s="196" t="s">
        <v>692</v>
      </c>
      <c r="F14" s="189"/>
      <c r="G14" s="189" t="s">
        <v>113</v>
      </c>
      <c r="H14" s="197" t="s">
        <v>113</v>
      </c>
      <c r="I14" s="197" t="s">
        <v>113</v>
      </c>
      <c r="J14" s="197" t="s">
        <v>113</v>
      </c>
      <c r="K14" s="198" t="s">
        <v>648</v>
      </c>
      <c r="L14" s="183">
        <v>21019</v>
      </c>
      <c r="M14" s="242">
        <v>2000</v>
      </c>
      <c r="N14" s="324">
        <v>0</v>
      </c>
      <c r="O14" s="193"/>
      <c r="P14" s="242">
        <v>2000</v>
      </c>
      <c r="Q14" s="194"/>
      <c r="R14" s="242">
        <v>2000</v>
      </c>
      <c r="S14" s="194"/>
      <c r="T14" s="242">
        <v>2000</v>
      </c>
      <c r="U14" s="191"/>
      <c r="V14" s="214">
        <v>1</v>
      </c>
      <c r="W14" s="225"/>
      <c r="Y14" s="443">
        <v>3</v>
      </c>
      <c r="Z14" s="225"/>
      <c r="AA14" s="214"/>
    </row>
    <row r="15" spans="1:27" s="192" customFormat="1" ht="15">
      <c r="A15" s="183">
        <v>210110</v>
      </c>
      <c r="B15" s="185"/>
      <c r="C15" s="190" t="s">
        <v>641</v>
      </c>
      <c r="D15" s="196" t="s">
        <v>667</v>
      </c>
      <c r="E15" s="196" t="s">
        <v>642</v>
      </c>
      <c r="F15" s="189"/>
      <c r="G15" s="189" t="s">
        <v>113</v>
      </c>
      <c r="H15" s="197" t="s">
        <v>113</v>
      </c>
      <c r="I15" s="197" t="s">
        <v>113</v>
      </c>
      <c r="J15" s="197" t="s">
        <v>113</v>
      </c>
      <c r="K15" s="190" t="s">
        <v>677</v>
      </c>
      <c r="L15" s="183">
        <v>210110</v>
      </c>
      <c r="M15" s="242">
        <v>1000</v>
      </c>
      <c r="N15" s="324">
        <v>250</v>
      </c>
      <c r="O15" s="193"/>
      <c r="P15" s="242">
        <v>1000</v>
      </c>
      <c r="Q15" s="194"/>
      <c r="R15" s="242">
        <v>1000</v>
      </c>
      <c r="S15" s="194"/>
      <c r="T15" s="242">
        <v>1000</v>
      </c>
      <c r="U15" s="191"/>
      <c r="V15" s="214">
        <v>1</v>
      </c>
      <c r="W15" s="225"/>
      <c r="Y15" s="443">
        <v>24</v>
      </c>
      <c r="Z15" s="225"/>
      <c r="AA15" s="214"/>
    </row>
    <row r="16" spans="1:68" ht="15">
      <c r="A16" s="183">
        <v>210111</v>
      </c>
      <c r="B16" s="185"/>
      <c r="C16" s="190" t="s">
        <v>645</v>
      </c>
      <c r="D16" s="196" t="s">
        <v>646</v>
      </c>
      <c r="E16" s="196" t="s">
        <v>647</v>
      </c>
      <c r="F16" s="189"/>
      <c r="G16" s="197" t="s">
        <v>113</v>
      </c>
      <c r="H16" s="197" t="s">
        <v>113</v>
      </c>
      <c r="I16" s="197" t="s">
        <v>113</v>
      </c>
      <c r="J16" s="197" t="s">
        <v>113</v>
      </c>
      <c r="K16" s="190" t="s">
        <v>677</v>
      </c>
      <c r="L16" s="183">
        <v>210111</v>
      </c>
      <c r="M16" s="242">
        <v>3000</v>
      </c>
      <c r="N16" s="324">
        <v>750</v>
      </c>
      <c r="O16" s="193"/>
      <c r="P16" s="305">
        <v>3000</v>
      </c>
      <c r="Q16" s="191"/>
      <c r="R16" s="305">
        <v>3000</v>
      </c>
      <c r="S16" s="191"/>
      <c r="T16" s="305">
        <v>3000</v>
      </c>
      <c r="U16" s="191"/>
      <c r="V16" s="231">
        <v>1</v>
      </c>
      <c r="W16" s="232"/>
      <c r="X16" s="232"/>
      <c r="Y16" s="210">
        <v>4</v>
      </c>
      <c r="Z16" s="232"/>
      <c r="AA16" s="336"/>
      <c r="AB16" s="210"/>
      <c r="AC16" s="210"/>
      <c r="AD16" s="210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</row>
    <row r="17" spans="1:68" s="474" customFormat="1" ht="13" customHeight="1">
      <c r="A17" s="458">
        <v>210112</v>
      </c>
      <c r="B17" s="459"/>
      <c r="C17" s="460" t="s">
        <v>668</v>
      </c>
      <c r="D17" s="458" t="s">
        <v>658</v>
      </c>
      <c r="E17" s="461" t="s">
        <v>659</v>
      </c>
      <c r="F17" s="462"/>
      <c r="G17" s="462"/>
      <c r="H17" s="462" t="s">
        <v>113</v>
      </c>
      <c r="I17" s="462" t="s">
        <v>113</v>
      </c>
      <c r="J17" s="462" t="s">
        <v>113</v>
      </c>
      <c r="K17" s="463" t="s">
        <v>693</v>
      </c>
      <c r="L17" s="458">
        <v>210112</v>
      </c>
      <c r="M17" s="464">
        <v>0</v>
      </c>
      <c r="N17" s="465">
        <v>0</v>
      </c>
      <c r="O17" s="466"/>
      <c r="P17" s="467">
        <v>8000</v>
      </c>
      <c r="Q17" s="468"/>
      <c r="R17" s="467"/>
      <c r="S17" s="468"/>
      <c r="T17" s="467"/>
      <c r="U17" s="468"/>
      <c r="V17" s="469">
        <v>1</v>
      </c>
      <c r="W17" s="470"/>
      <c r="X17" s="470"/>
      <c r="Y17" s="471">
        <v>4</v>
      </c>
      <c r="Z17" s="461"/>
      <c r="AA17" s="472"/>
      <c r="AB17" s="471"/>
      <c r="AC17" s="471"/>
      <c r="AD17" s="471"/>
      <c r="AE17" s="473"/>
      <c r="AF17" s="473"/>
      <c r="AG17" s="473"/>
      <c r="AH17" s="473"/>
      <c r="AI17" s="473"/>
      <c r="AJ17" s="473"/>
      <c r="AK17" s="473"/>
      <c r="AL17" s="473"/>
      <c r="AM17" s="473"/>
      <c r="AN17" s="473"/>
      <c r="AO17" s="473"/>
      <c r="AP17" s="473"/>
      <c r="AQ17" s="473"/>
      <c r="AR17" s="473"/>
      <c r="AS17" s="473"/>
      <c r="AT17" s="473"/>
      <c r="AU17" s="473"/>
      <c r="AV17" s="473"/>
      <c r="AW17" s="473"/>
      <c r="AX17" s="473"/>
      <c r="AY17" s="473"/>
      <c r="AZ17" s="473"/>
      <c r="BA17" s="473"/>
      <c r="BB17" s="473"/>
      <c r="BC17" s="473"/>
      <c r="BD17" s="473"/>
      <c r="BE17" s="473"/>
      <c r="BF17" s="473"/>
      <c r="BG17" s="473"/>
      <c r="BH17" s="473"/>
      <c r="BI17" s="473"/>
      <c r="BJ17" s="473"/>
      <c r="BK17" s="473"/>
      <c r="BL17" s="473"/>
      <c r="BM17" s="473"/>
      <c r="BN17" s="473"/>
      <c r="BO17" s="473"/>
      <c r="BP17" s="473"/>
    </row>
    <row r="18" spans="1:68" s="209" customFormat="1" ht="15">
      <c r="A18" s="49"/>
      <c r="B18" s="47"/>
      <c r="C18" s="45"/>
      <c r="D18" s="203"/>
      <c r="E18" s="203"/>
      <c r="F18" s="48"/>
      <c r="G18" s="204"/>
      <c r="H18" s="204"/>
      <c r="I18" s="204"/>
      <c r="J18" s="204"/>
      <c r="K18" s="205"/>
      <c r="L18" s="49"/>
      <c r="M18" s="243"/>
      <c r="N18" s="326"/>
      <c r="O18" s="64"/>
      <c r="P18" s="276"/>
      <c r="Q18" s="207"/>
      <c r="R18" s="276"/>
      <c r="S18" s="207"/>
      <c r="T18" s="276"/>
      <c r="U18" s="206"/>
      <c r="V18" s="215"/>
      <c r="W18" s="226"/>
      <c r="X18" s="208"/>
      <c r="Y18" s="447"/>
      <c r="Z18" s="226"/>
      <c r="AA18" s="215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</row>
    <row r="19" spans="1:68" s="263" customFormat="1" ht="15">
      <c r="A19" s="254">
        <v>2102</v>
      </c>
      <c r="B19" s="42"/>
      <c r="C19" s="42" t="s">
        <v>193</v>
      </c>
      <c r="D19" s="43" t="s">
        <v>24</v>
      </c>
      <c r="E19" s="254" t="s">
        <v>92</v>
      </c>
      <c r="F19" s="255"/>
      <c r="G19" s="256" t="s">
        <v>113</v>
      </c>
      <c r="H19" s="257" t="s">
        <v>113</v>
      </c>
      <c r="I19" s="257" t="s">
        <v>113</v>
      </c>
      <c r="J19" s="257" t="s">
        <v>113</v>
      </c>
      <c r="K19" s="43" t="s">
        <v>680</v>
      </c>
      <c r="L19" s="254">
        <v>2102</v>
      </c>
      <c r="M19" s="258">
        <f>SUM(M20:M22)</f>
        <v>4000</v>
      </c>
      <c r="N19" s="258">
        <f>SUM(N20:N22)</f>
        <v>1046.22</v>
      </c>
      <c r="O19" s="258"/>
      <c r="P19" s="258">
        <v>12000</v>
      </c>
      <c r="Q19" s="258">
        <f aca="true" t="shared" si="3" ref="Q19:U19">SUM(Q20:Q22)</f>
        <v>0</v>
      </c>
      <c r="R19" s="258">
        <f t="shared" si="3"/>
        <v>11000</v>
      </c>
      <c r="S19" s="258">
        <f t="shared" si="3"/>
        <v>0</v>
      </c>
      <c r="T19" s="258">
        <f t="shared" si="3"/>
        <v>11000</v>
      </c>
      <c r="U19" s="258">
        <f t="shared" si="3"/>
        <v>0</v>
      </c>
      <c r="V19" s="260"/>
      <c r="W19" s="261"/>
      <c r="X19" s="261"/>
      <c r="Y19" s="448"/>
      <c r="Z19" s="261"/>
      <c r="AA19" s="260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2"/>
      <c r="AY19" s="262"/>
      <c r="AZ19" s="262"/>
      <c r="BA19" s="262"/>
      <c r="BB19" s="262"/>
      <c r="BC19" s="262"/>
      <c r="BD19" s="262"/>
      <c r="BE19" s="262"/>
      <c r="BF19" s="262"/>
      <c r="BG19" s="262"/>
      <c r="BH19" s="262"/>
      <c r="BI19" s="262"/>
      <c r="BJ19" s="262"/>
      <c r="BK19" s="262"/>
      <c r="BL19" s="262"/>
      <c r="BM19" s="262"/>
      <c r="BN19" s="262"/>
      <c r="BO19" s="262"/>
      <c r="BP19" s="262"/>
    </row>
    <row r="20" spans="1:68" ht="15">
      <c r="A20" s="39">
        <v>21021</v>
      </c>
      <c r="C20" s="38" t="s">
        <v>550</v>
      </c>
      <c r="D20" s="39" t="s">
        <v>121</v>
      </c>
      <c r="E20" s="39" t="s">
        <v>122</v>
      </c>
      <c r="F20" s="44"/>
      <c r="G20" s="48" t="s">
        <v>113</v>
      </c>
      <c r="I20" s="40" t="s">
        <v>113</v>
      </c>
      <c r="K20" s="45" t="s">
        <v>680</v>
      </c>
      <c r="L20" s="39">
        <v>21021</v>
      </c>
      <c r="M20" s="244">
        <v>2000</v>
      </c>
      <c r="N20" s="328">
        <v>1032.77</v>
      </c>
      <c r="O20" s="53"/>
      <c r="P20" s="244">
        <v>0</v>
      </c>
      <c r="Q20" s="55"/>
      <c r="R20" s="244">
        <v>2000</v>
      </c>
      <c r="S20" s="55"/>
      <c r="T20" s="244">
        <v>2000</v>
      </c>
      <c r="U20" s="55"/>
      <c r="V20" s="216">
        <v>2</v>
      </c>
      <c r="W20" s="227"/>
      <c r="X20" s="66"/>
      <c r="Y20" s="449" t="s">
        <v>744</v>
      </c>
      <c r="Z20" s="227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</row>
    <row r="21" spans="1:68" ht="15">
      <c r="A21" s="39">
        <v>21022</v>
      </c>
      <c r="C21" s="38" t="s">
        <v>551</v>
      </c>
      <c r="D21" s="39" t="s">
        <v>484</v>
      </c>
      <c r="E21" s="39" t="s">
        <v>123</v>
      </c>
      <c r="F21" s="44"/>
      <c r="G21" s="48"/>
      <c r="H21" s="40" t="s">
        <v>113</v>
      </c>
      <c r="I21" s="40" t="s">
        <v>113</v>
      </c>
      <c r="J21" s="40" t="s">
        <v>113</v>
      </c>
      <c r="K21" s="41" t="s">
        <v>680</v>
      </c>
      <c r="L21" s="39">
        <v>21022</v>
      </c>
      <c r="M21" s="244">
        <v>0</v>
      </c>
      <c r="N21" s="328">
        <v>0</v>
      </c>
      <c r="O21" s="53"/>
      <c r="P21" s="244">
        <v>11500</v>
      </c>
      <c r="Q21" s="55"/>
      <c r="R21" s="244">
        <v>7000</v>
      </c>
      <c r="S21" s="55"/>
      <c r="T21" s="244">
        <v>7000</v>
      </c>
      <c r="U21" s="55"/>
      <c r="V21" s="216">
        <v>2</v>
      </c>
      <c r="W21" s="227"/>
      <c r="X21" s="66"/>
      <c r="Y21" s="449" t="s">
        <v>745</v>
      </c>
      <c r="Z21" s="227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</row>
    <row r="22" spans="1:24" ht="15">
      <c r="A22" s="39">
        <v>21023</v>
      </c>
      <c r="C22" s="38" t="s">
        <v>552</v>
      </c>
      <c r="D22" s="39" t="s">
        <v>124</v>
      </c>
      <c r="E22" s="39" t="s">
        <v>25</v>
      </c>
      <c r="F22" s="44"/>
      <c r="G22" s="48" t="s">
        <v>113</v>
      </c>
      <c r="K22" s="41" t="s">
        <v>680</v>
      </c>
      <c r="L22" s="39">
        <v>21023</v>
      </c>
      <c r="M22" s="244">
        <v>2000</v>
      </c>
      <c r="N22" s="328">
        <v>13.45</v>
      </c>
      <c r="O22" s="53"/>
      <c r="P22" s="244">
        <v>500</v>
      </c>
      <c r="Q22" s="55"/>
      <c r="R22" s="244">
        <v>2000</v>
      </c>
      <c r="S22" s="55"/>
      <c r="T22" s="244">
        <v>2000</v>
      </c>
      <c r="U22" s="55"/>
      <c r="V22" s="216">
        <v>1</v>
      </c>
      <c r="W22" s="228"/>
      <c r="X22" s="228"/>
    </row>
    <row r="23" spans="4:23" ht="15">
      <c r="D23" s="39"/>
      <c r="F23" s="44"/>
      <c r="L23" s="39"/>
      <c r="M23" s="244"/>
      <c r="N23" s="328"/>
      <c r="O23" s="53"/>
      <c r="P23" s="277"/>
      <c r="Q23" s="55"/>
      <c r="R23" s="277"/>
      <c r="S23" s="55"/>
      <c r="T23" s="277"/>
      <c r="U23" s="54"/>
      <c r="V23" s="216"/>
      <c r="W23" s="228"/>
    </row>
    <row r="24" spans="1:27" s="253" customFormat="1" ht="15">
      <c r="A24" s="247">
        <v>2103</v>
      </c>
      <c r="B24" s="184" t="s">
        <v>18</v>
      </c>
      <c r="C24" s="184" t="s">
        <v>194</v>
      </c>
      <c r="D24" s="184" t="s">
        <v>757</v>
      </c>
      <c r="E24" s="247" t="s">
        <v>125</v>
      </c>
      <c r="F24" s="249" t="s">
        <v>113</v>
      </c>
      <c r="G24" s="250" t="s">
        <v>113</v>
      </c>
      <c r="H24" s="250" t="s">
        <v>113</v>
      </c>
      <c r="I24" s="250" t="s">
        <v>113</v>
      </c>
      <c r="J24" s="250" t="s">
        <v>113</v>
      </c>
      <c r="K24" s="264" t="s">
        <v>676</v>
      </c>
      <c r="L24" s="247">
        <v>2103</v>
      </c>
      <c r="M24" s="265">
        <f>SUM(M25:M26)</f>
        <v>11000</v>
      </c>
      <c r="N24" s="265">
        <f>SUM(N25:N29)</f>
        <v>8037.24</v>
      </c>
      <c r="O24" s="265">
        <f>SUM(O25:O26)</f>
        <v>0</v>
      </c>
      <c r="P24" s="265">
        <f>SUM(P25:P26)</f>
        <v>11000</v>
      </c>
      <c r="Q24" s="265">
        <f>SUM(Q25:Q26)</f>
        <v>0</v>
      </c>
      <c r="R24" s="265">
        <f>SUM(R25:R29)</f>
        <v>12000</v>
      </c>
      <c r="S24" s="265">
        <f>SUM(S25:S26)</f>
        <v>0</v>
      </c>
      <c r="T24" s="265">
        <f>SUM(T25:T29)</f>
        <v>12000</v>
      </c>
      <c r="U24" s="265">
        <f>SUM(U25:U26)</f>
        <v>0</v>
      </c>
      <c r="V24" s="251">
        <v>2</v>
      </c>
      <c r="W24" s="252"/>
      <c r="Y24" s="446">
        <v>48</v>
      </c>
      <c r="Z24" s="252"/>
      <c r="AA24" s="251"/>
    </row>
    <row r="25" spans="1:27" s="192" customFormat="1" ht="15">
      <c r="A25" s="183">
        <v>21031</v>
      </c>
      <c r="B25" s="185"/>
      <c r="C25" s="185" t="s">
        <v>189</v>
      </c>
      <c r="D25" s="183" t="s">
        <v>26</v>
      </c>
      <c r="E25" s="183" t="s">
        <v>694</v>
      </c>
      <c r="F25" s="188" t="s">
        <v>113</v>
      </c>
      <c r="G25" s="189" t="s">
        <v>113</v>
      </c>
      <c r="H25" s="189" t="s">
        <v>113</v>
      </c>
      <c r="I25" s="189" t="s">
        <v>113</v>
      </c>
      <c r="J25" s="189" t="s">
        <v>113</v>
      </c>
      <c r="K25" s="195" t="s">
        <v>676</v>
      </c>
      <c r="L25" s="183">
        <v>21031</v>
      </c>
      <c r="M25" s="242">
        <v>7000</v>
      </c>
      <c r="N25" s="324">
        <v>7156.65</v>
      </c>
      <c r="O25" s="193"/>
      <c r="P25" s="242">
        <v>7000</v>
      </c>
      <c r="Q25" s="194"/>
      <c r="R25" s="242">
        <v>7000</v>
      </c>
      <c r="S25" s="194"/>
      <c r="T25" s="242">
        <v>7000</v>
      </c>
      <c r="U25" s="194"/>
      <c r="V25" s="214">
        <v>2</v>
      </c>
      <c r="W25" s="225"/>
      <c r="Y25" s="443">
        <v>38</v>
      </c>
      <c r="Z25" s="225"/>
      <c r="AA25" s="214"/>
    </row>
    <row r="26" spans="1:27" s="192" customFormat="1" ht="15">
      <c r="A26" s="183">
        <v>21033</v>
      </c>
      <c r="B26" s="185"/>
      <c r="C26" s="185" t="s">
        <v>675</v>
      </c>
      <c r="D26" s="183" t="s">
        <v>643</v>
      </c>
      <c r="E26" s="183" t="s">
        <v>695</v>
      </c>
      <c r="F26" s="188" t="s">
        <v>113</v>
      </c>
      <c r="G26" s="189" t="s">
        <v>113</v>
      </c>
      <c r="H26" s="189" t="s">
        <v>113</v>
      </c>
      <c r="I26" s="189" t="s">
        <v>113</v>
      </c>
      <c r="J26" s="189" t="s">
        <v>113</v>
      </c>
      <c r="K26" s="195" t="s">
        <v>676</v>
      </c>
      <c r="L26" s="183">
        <v>21033</v>
      </c>
      <c r="M26" s="242">
        <v>4000</v>
      </c>
      <c r="N26" s="324">
        <v>822.08</v>
      </c>
      <c r="O26" s="193"/>
      <c r="P26" s="242">
        <v>4000</v>
      </c>
      <c r="Q26" s="194"/>
      <c r="R26" s="242">
        <v>4000</v>
      </c>
      <c r="S26" s="194"/>
      <c r="T26" s="242">
        <v>4000</v>
      </c>
      <c r="U26" s="191"/>
      <c r="V26" s="214">
        <v>2</v>
      </c>
      <c r="W26" s="225"/>
      <c r="Y26" s="443">
        <v>10</v>
      </c>
      <c r="Z26" s="225"/>
      <c r="AA26" s="214"/>
    </row>
    <row r="27" spans="1:27" s="192" customFormat="1" ht="15">
      <c r="A27" s="183"/>
      <c r="B27" s="185"/>
      <c r="C27" s="185"/>
      <c r="D27" s="186" t="s">
        <v>689</v>
      </c>
      <c r="E27" s="183"/>
      <c r="F27" s="188"/>
      <c r="G27" s="189"/>
      <c r="H27" s="189"/>
      <c r="I27" s="189"/>
      <c r="J27" s="189"/>
      <c r="K27" s="195"/>
      <c r="L27" s="183"/>
      <c r="M27" s="242"/>
      <c r="N27" s="324"/>
      <c r="O27" s="193"/>
      <c r="P27" s="265">
        <v>1000</v>
      </c>
      <c r="Q27" s="194"/>
      <c r="R27" s="242"/>
      <c r="S27" s="194"/>
      <c r="T27" s="242"/>
      <c r="U27" s="191"/>
      <c r="V27" s="214"/>
      <c r="W27" s="225"/>
      <c r="Y27" s="443"/>
      <c r="Z27" s="225"/>
      <c r="AA27" s="214"/>
    </row>
    <row r="28" spans="1:27" s="192" customFormat="1" ht="15">
      <c r="A28" s="183">
        <v>21032</v>
      </c>
      <c r="B28" s="185"/>
      <c r="C28" s="185" t="s">
        <v>190</v>
      </c>
      <c r="D28" s="183" t="s">
        <v>27</v>
      </c>
      <c r="E28" s="183" t="s">
        <v>674</v>
      </c>
      <c r="F28" s="188" t="s">
        <v>113</v>
      </c>
      <c r="G28" s="189" t="s">
        <v>113</v>
      </c>
      <c r="H28" s="189" t="s">
        <v>113</v>
      </c>
      <c r="I28" s="189" t="s">
        <v>113</v>
      </c>
      <c r="J28" s="189" t="s">
        <v>113</v>
      </c>
      <c r="K28" s="195" t="s">
        <v>676</v>
      </c>
      <c r="L28" s="183">
        <v>21032</v>
      </c>
      <c r="M28" s="242"/>
      <c r="N28" s="324">
        <v>58.51</v>
      </c>
      <c r="O28" s="193"/>
      <c r="P28" s="242">
        <v>0</v>
      </c>
      <c r="Q28" s="194"/>
      <c r="R28" s="242" t="s">
        <v>206</v>
      </c>
      <c r="S28" s="194"/>
      <c r="T28" s="242" t="s">
        <v>206</v>
      </c>
      <c r="U28" s="194"/>
      <c r="V28" s="214">
        <v>2</v>
      </c>
      <c r="W28" s="225"/>
      <c r="Y28" s="443">
        <v>34</v>
      </c>
      <c r="Z28" s="225"/>
      <c r="AA28" s="214"/>
    </row>
    <row r="29" spans="1:27" s="320" customFormat="1" ht="15">
      <c r="A29" s="283">
        <v>21034</v>
      </c>
      <c r="B29" s="284"/>
      <c r="C29" s="284" t="s">
        <v>191</v>
      </c>
      <c r="D29" s="283" t="s">
        <v>26</v>
      </c>
      <c r="E29" s="283" t="s">
        <v>696</v>
      </c>
      <c r="F29" s="314"/>
      <c r="G29" s="288" t="s">
        <v>113</v>
      </c>
      <c r="H29" s="288" t="s">
        <v>113</v>
      </c>
      <c r="I29" s="288" t="s">
        <v>113</v>
      </c>
      <c r="J29" s="288" t="s">
        <v>113</v>
      </c>
      <c r="K29" s="315" t="s">
        <v>676</v>
      </c>
      <c r="L29" s="283">
        <v>21034</v>
      </c>
      <c r="M29" s="316">
        <v>1000</v>
      </c>
      <c r="N29" s="325"/>
      <c r="O29" s="291"/>
      <c r="P29" s="316">
        <v>1000</v>
      </c>
      <c r="Q29" s="317"/>
      <c r="R29" s="316">
        <v>1000</v>
      </c>
      <c r="S29" s="317"/>
      <c r="T29" s="316">
        <v>1000</v>
      </c>
      <c r="U29" s="292"/>
      <c r="V29" s="318">
        <v>2</v>
      </c>
      <c r="W29" s="319"/>
      <c r="Y29" s="450">
        <v>23</v>
      </c>
      <c r="Z29" s="319"/>
      <c r="AA29" s="318"/>
    </row>
    <row r="30" spans="1:27" s="177" customFormat="1" ht="15">
      <c r="A30" s="172">
        <v>22</v>
      </c>
      <c r="B30" s="173" t="s">
        <v>28</v>
      </c>
      <c r="C30" s="173" t="s">
        <v>181</v>
      </c>
      <c r="D30" s="173"/>
      <c r="E30" s="172" t="s">
        <v>29</v>
      </c>
      <c r="F30" s="175"/>
      <c r="G30" s="175"/>
      <c r="H30" s="175"/>
      <c r="I30" s="175"/>
      <c r="J30" s="175"/>
      <c r="K30" s="176"/>
      <c r="L30" s="172">
        <v>22</v>
      </c>
      <c r="M30" s="245">
        <f aca="true" t="shared" si="4" ref="M30:U30">SUM(M31,M37,M42,M47)</f>
        <v>22000</v>
      </c>
      <c r="N30" s="245">
        <f t="shared" si="4"/>
        <v>8027.63</v>
      </c>
      <c r="O30" s="245">
        <f t="shared" si="4"/>
        <v>0</v>
      </c>
      <c r="P30" s="245">
        <f t="shared" si="4"/>
        <v>22000</v>
      </c>
      <c r="Q30" s="245">
        <f t="shared" si="4"/>
        <v>0</v>
      </c>
      <c r="R30" s="245">
        <f t="shared" si="4"/>
        <v>23000</v>
      </c>
      <c r="S30" s="245">
        <f t="shared" si="4"/>
        <v>0</v>
      </c>
      <c r="T30" s="245">
        <f t="shared" si="4"/>
        <v>23000</v>
      </c>
      <c r="U30" s="245">
        <f t="shared" si="4"/>
        <v>0</v>
      </c>
      <c r="V30" s="213"/>
      <c r="W30" s="229"/>
      <c r="Y30" s="445"/>
      <c r="Z30" s="229"/>
      <c r="AA30" s="213"/>
    </row>
    <row r="31" spans="1:27" s="253" customFormat="1" ht="15">
      <c r="A31" s="247">
        <v>2201</v>
      </c>
      <c r="B31" s="184" t="s">
        <v>18</v>
      </c>
      <c r="C31" s="184" t="s">
        <v>496</v>
      </c>
      <c r="D31" s="184" t="s">
        <v>633</v>
      </c>
      <c r="E31" s="247" t="s">
        <v>93</v>
      </c>
      <c r="F31" s="250"/>
      <c r="G31" s="250"/>
      <c r="H31" s="250"/>
      <c r="I31" s="250"/>
      <c r="J31" s="250"/>
      <c r="K31" s="186"/>
      <c r="L31" s="247">
        <v>2201</v>
      </c>
      <c r="M31" s="265">
        <f>SUM(M32:M34)</f>
        <v>20000</v>
      </c>
      <c r="N31" s="265">
        <f>SUM(N32:N34)</f>
        <v>6690.21</v>
      </c>
      <c r="O31" s="266"/>
      <c r="P31" s="265">
        <v>20000</v>
      </c>
      <c r="Q31" s="267"/>
      <c r="R31" s="265">
        <v>20000</v>
      </c>
      <c r="S31" s="267"/>
      <c r="T31" s="265">
        <v>20000</v>
      </c>
      <c r="U31" s="267"/>
      <c r="V31" s="251"/>
      <c r="W31" s="252"/>
      <c r="X31" s="252"/>
      <c r="Y31" s="446"/>
      <c r="Z31" s="252"/>
      <c r="AA31" s="251"/>
    </row>
    <row r="32" spans="1:27" s="192" customFormat="1" ht="15">
      <c r="A32" s="183">
        <v>22011</v>
      </c>
      <c r="B32" s="185"/>
      <c r="C32" s="190" t="s">
        <v>497</v>
      </c>
      <c r="D32" s="183" t="s">
        <v>750</v>
      </c>
      <c r="E32" s="183" t="s">
        <v>131</v>
      </c>
      <c r="F32" s="189"/>
      <c r="G32" s="199" t="s">
        <v>113</v>
      </c>
      <c r="H32" s="189" t="s">
        <v>113</v>
      </c>
      <c r="I32" s="189" t="s">
        <v>113</v>
      </c>
      <c r="J32" s="189" t="s">
        <v>113</v>
      </c>
      <c r="K32" s="190" t="s">
        <v>680</v>
      </c>
      <c r="L32" s="183">
        <v>22011</v>
      </c>
      <c r="M32" s="242">
        <v>6000</v>
      </c>
      <c r="N32" s="324">
        <v>24.21</v>
      </c>
      <c r="O32" s="193"/>
      <c r="P32" s="242">
        <v>6000</v>
      </c>
      <c r="Q32" s="194"/>
      <c r="R32" s="242">
        <v>6000</v>
      </c>
      <c r="S32" s="194"/>
      <c r="T32" s="242">
        <v>6000</v>
      </c>
      <c r="U32" s="194"/>
      <c r="V32" s="214">
        <v>1</v>
      </c>
      <c r="W32" s="225"/>
      <c r="X32" s="225"/>
      <c r="Y32" s="443"/>
      <c r="Z32" s="225"/>
      <c r="AA32" s="214"/>
    </row>
    <row r="33" spans="1:27" s="320" customFormat="1" ht="15">
      <c r="A33" s="283">
        <v>22012</v>
      </c>
      <c r="B33" s="284"/>
      <c r="C33" s="285" t="s">
        <v>498</v>
      </c>
      <c r="D33" s="283" t="s">
        <v>752</v>
      </c>
      <c r="E33" s="283" t="s">
        <v>751</v>
      </c>
      <c r="F33" s="288"/>
      <c r="G33" s="457" t="s">
        <v>113</v>
      </c>
      <c r="H33" s="288" t="s">
        <v>113</v>
      </c>
      <c r="I33" s="288" t="s">
        <v>113</v>
      </c>
      <c r="J33" s="288" t="s">
        <v>113</v>
      </c>
      <c r="K33" s="285" t="s">
        <v>648</v>
      </c>
      <c r="L33" s="283">
        <v>22012</v>
      </c>
      <c r="M33" s="290">
        <v>4000</v>
      </c>
      <c r="N33" s="325"/>
      <c r="O33" s="291"/>
      <c r="P33" s="290">
        <v>4000</v>
      </c>
      <c r="Q33" s="317"/>
      <c r="R33" s="290">
        <v>4000</v>
      </c>
      <c r="S33" s="317"/>
      <c r="T33" s="290">
        <v>4000</v>
      </c>
      <c r="U33" s="317"/>
      <c r="V33" s="318"/>
      <c r="W33" s="319"/>
      <c r="X33" s="319"/>
      <c r="Y33" s="450"/>
      <c r="Z33" s="319"/>
      <c r="AA33" s="318"/>
    </row>
    <row r="34" spans="1:27" s="192" customFormat="1" ht="15">
      <c r="A34" s="183">
        <v>22013</v>
      </c>
      <c r="B34" s="185"/>
      <c r="C34" s="190" t="s">
        <v>688</v>
      </c>
      <c r="D34" s="183" t="s">
        <v>578</v>
      </c>
      <c r="E34" s="183" t="s">
        <v>755</v>
      </c>
      <c r="F34" s="189"/>
      <c r="G34" s="189" t="s">
        <v>113</v>
      </c>
      <c r="H34" s="189" t="s">
        <v>113</v>
      </c>
      <c r="I34" s="189" t="s">
        <v>113</v>
      </c>
      <c r="J34" s="189" t="s">
        <v>113</v>
      </c>
      <c r="K34" s="190" t="s">
        <v>680</v>
      </c>
      <c r="L34" s="183">
        <v>22013</v>
      </c>
      <c r="M34" s="242">
        <v>10000</v>
      </c>
      <c r="N34" s="324">
        <v>6666</v>
      </c>
      <c r="O34" s="193"/>
      <c r="P34" s="242">
        <v>5000</v>
      </c>
      <c r="Q34" s="194"/>
      <c r="R34" s="242">
        <v>10000</v>
      </c>
      <c r="S34" s="194"/>
      <c r="T34" s="242">
        <v>10000</v>
      </c>
      <c r="U34" s="194"/>
      <c r="V34" s="214">
        <v>1</v>
      </c>
      <c r="W34" s="225"/>
      <c r="X34" s="225"/>
      <c r="Y34" s="443"/>
      <c r="Z34" s="225"/>
      <c r="AA34" s="214"/>
    </row>
    <row r="35" spans="1:27" s="320" customFormat="1" ht="15">
      <c r="A35" s="283">
        <v>22014</v>
      </c>
      <c r="B35" s="284"/>
      <c r="C35" s="285" t="s">
        <v>754</v>
      </c>
      <c r="D35" s="283" t="s">
        <v>753</v>
      </c>
      <c r="E35" s="283" t="s">
        <v>756</v>
      </c>
      <c r="F35" s="288"/>
      <c r="G35" s="288"/>
      <c r="H35" s="288"/>
      <c r="I35" s="288" t="s">
        <v>113</v>
      </c>
      <c r="J35" s="288"/>
      <c r="K35" s="285" t="s">
        <v>676</v>
      </c>
      <c r="L35" s="283"/>
      <c r="M35" s="290"/>
      <c r="N35" s="325"/>
      <c r="O35" s="291"/>
      <c r="P35" s="290">
        <v>5000</v>
      </c>
      <c r="Q35" s="317"/>
      <c r="R35" s="290"/>
      <c r="S35" s="317"/>
      <c r="T35" s="290"/>
      <c r="U35" s="317"/>
      <c r="V35" s="318"/>
      <c r="W35" s="319"/>
      <c r="X35" s="319"/>
      <c r="Y35" s="450"/>
      <c r="Z35" s="319"/>
      <c r="AA35" s="318"/>
    </row>
    <row r="36" spans="1:24" ht="15">
      <c r="A36" s="49"/>
      <c r="B36" s="47"/>
      <c r="C36" s="47"/>
      <c r="D36" s="47"/>
      <c r="E36" s="49"/>
      <c r="F36" s="48"/>
      <c r="G36" s="48"/>
      <c r="H36" s="48"/>
      <c r="I36" s="48"/>
      <c r="J36" s="48"/>
      <c r="K36" s="45"/>
      <c r="L36" s="49"/>
      <c r="M36" s="243"/>
      <c r="N36" s="326"/>
      <c r="O36" s="64"/>
      <c r="P36" s="278"/>
      <c r="Q36" s="55"/>
      <c r="R36" s="278"/>
      <c r="S36" s="55"/>
      <c r="T36" s="278"/>
      <c r="U36" s="55"/>
      <c r="V36" s="216"/>
      <c r="W36" s="228"/>
      <c r="X36" s="228"/>
    </row>
    <row r="37" spans="1:27" s="263" customFormat="1" ht="15">
      <c r="A37" s="254">
        <v>2202</v>
      </c>
      <c r="B37" s="46"/>
      <c r="C37" s="42" t="s">
        <v>499</v>
      </c>
      <c r="D37" s="46" t="s">
        <v>31</v>
      </c>
      <c r="E37" s="254" t="s">
        <v>134</v>
      </c>
      <c r="F37" s="257"/>
      <c r="G37" s="256"/>
      <c r="H37" s="256"/>
      <c r="I37" s="256"/>
      <c r="J37" s="256"/>
      <c r="K37" s="60"/>
      <c r="L37" s="254">
        <v>2202</v>
      </c>
      <c r="M37" s="268">
        <f aca="true" t="shared" si="5" ref="M37:U37">SUM(M38:M40)</f>
        <v>1000</v>
      </c>
      <c r="N37" s="268">
        <f t="shared" si="5"/>
        <v>1260</v>
      </c>
      <c r="O37" s="268">
        <f t="shared" si="5"/>
        <v>0</v>
      </c>
      <c r="P37" s="268">
        <f t="shared" si="5"/>
        <v>0</v>
      </c>
      <c r="Q37" s="268">
        <f t="shared" si="5"/>
        <v>0</v>
      </c>
      <c r="R37" s="268">
        <f t="shared" si="5"/>
        <v>1000</v>
      </c>
      <c r="S37" s="268">
        <f t="shared" si="5"/>
        <v>0</v>
      </c>
      <c r="T37" s="268">
        <f t="shared" si="5"/>
        <v>1000</v>
      </c>
      <c r="U37" s="268">
        <f t="shared" si="5"/>
        <v>0</v>
      </c>
      <c r="V37" s="260"/>
      <c r="W37" s="269"/>
      <c r="X37" s="269"/>
      <c r="Y37" s="451"/>
      <c r="Z37" s="269"/>
      <c r="AA37" s="260"/>
    </row>
    <row r="38" spans="1:25" ht="15">
      <c r="A38" s="39">
        <v>22021</v>
      </c>
      <c r="B38" s="47"/>
      <c r="C38" s="38" t="s">
        <v>553</v>
      </c>
      <c r="D38" s="39" t="s">
        <v>132</v>
      </c>
      <c r="E38" s="39" t="s">
        <v>133</v>
      </c>
      <c r="G38" s="48" t="s">
        <v>113</v>
      </c>
      <c r="H38" s="48" t="s">
        <v>113</v>
      </c>
      <c r="I38" s="48"/>
      <c r="J38" s="48"/>
      <c r="K38" s="45" t="s">
        <v>680</v>
      </c>
      <c r="L38" s="39">
        <v>22021</v>
      </c>
      <c r="M38" s="243">
        <v>500</v>
      </c>
      <c r="N38" s="326">
        <v>1260</v>
      </c>
      <c r="O38" s="64"/>
      <c r="P38" s="243">
        <v>0</v>
      </c>
      <c r="Q38" s="55"/>
      <c r="R38" s="243">
        <v>500</v>
      </c>
      <c r="S38" s="55"/>
      <c r="T38" s="243">
        <v>500</v>
      </c>
      <c r="U38" s="55"/>
      <c r="V38" s="216">
        <v>1</v>
      </c>
      <c r="W38" s="228"/>
      <c r="X38" s="228"/>
      <c r="Y38" s="4" t="s">
        <v>746</v>
      </c>
    </row>
    <row r="39" spans="1:24" ht="15">
      <c r="A39" s="39">
        <v>22022</v>
      </c>
      <c r="C39" s="38" t="s">
        <v>554</v>
      </c>
      <c r="D39" s="39" t="s">
        <v>135</v>
      </c>
      <c r="E39" s="39" t="s">
        <v>136</v>
      </c>
      <c r="F39" s="40" t="s">
        <v>113</v>
      </c>
      <c r="G39" s="48" t="s">
        <v>113</v>
      </c>
      <c r="H39" s="40" t="s">
        <v>113</v>
      </c>
      <c r="J39" s="40" t="s">
        <v>113</v>
      </c>
      <c r="K39" s="41" t="s">
        <v>680</v>
      </c>
      <c r="L39" s="39">
        <v>22022</v>
      </c>
      <c r="M39" s="244">
        <v>500</v>
      </c>
      <c r="O39" s="53"/>
      <c r="P39" s="244">
        <v>0</v>
      </c>
      <c r="Q39" s="55"/>
      <c r="R39" s="244">
        <v>500</v>
      </c>
      <c r="S39" s="55"/>
      <c r="T39" s="244">
        <v>500</v>
      </c>
      <c r="U39" s="55"/>
      <c r="V39" s="216">
        <v>1</v>
      </c>
      <c r="W39" s="228"/>
      <c r="X39" s="228"/>
    </row>
    <row r="40" spans="1:24" ht="15">
      <c r="A40" s="39">
        <v>22023</v>
      </c>
      <c r="C40" s="38" t="s">
        <v>555</v>
      </c>
      <c r="D40" s="39" t="s">
        <v>138</v>
      </c>
      <c r="E40" s="39" t="s">
        <v>137</v>
      </c>
      <c r="G40" s="48"/>
      <c r="J40" s="40" t="s">
        <v>113</v>
      </c>
      <c r="K40" s="41" t="s">
        <v>677</v>
      </c>
      <c r="L40" s="39">
        <v>22023</v>
      </c>
      <c r="M40" s="244">
        <v>0</v>
      </c>
      <c r="N40" s="328">
        <v>0</v>
      </c>
      <c r="O40" s="53"/>
      <c r="P40" s="278">
        <v>0</v>
      </c>
      <c r="Q40" s="55"/>
      <c r="R40" s="278"/>
      <c r="S40" s="55"/>
      <c r="T40" s="278"/>
      <c r="U40" s="55"/>
      <c r="V40" s="216"/>
      <c r="W40" s="228"/>
      <c r="X40" s="228"/>
    </row>
    <row r="41" spans="12:24" ht="15">
      <c r="L41" s="39"/>
      <c r="M41" s="244"/>
      <c r="N41" s="328"/>
      <c r="O41" s="53"/>
      <c r="P41" s="277"/>
      <c r="Q41" s="55"/>
      <c r="R41" s="277"/>
      <c r="S41" s="55"/>
      <c r="T41" s="277"/>
      <c r="U41" s="54"/>
      <c r="V41" s="216"/>
      <c r="W41" s="228"/>
      <c r="X41" s="228"/>
    </row>
    <row r="42" spans="1:27" s="263" customFormat="1" ht="15">
      <c r="A42" s="254">
        <v>2203</v>
      </c>
      <c r="B42" s="42"/>
      <c r="C42" s="42" t="s">
        <v>500</v>
      </c>
      <c r="D42" s="42" t="s">
        <v>32</v>
      </c>
      <c r="E42" s="254" t="s">
        <v>661</v>
      </c>
      <c r="F42" s="257"/>
      <c r="G42" s="257"/>
      <c r="H42" s="257" t="s">
        <v>113</v>
      </c>
      <c r="I42" s="257" t="s">
        <v>113</v>
      </c>
      <c r="J42" s="257" t="s">
        <v>113</v>
      </c>
      <c r="K42" s="43" t="s">
        <v>684</v>
      </c>
      <c r="L42" s="254">
        <v>2203</v>
      </c>
      <c r="M42" s="258">
        <f>SUM(M43:M45)</f>
        <v>500</v>
      </c>
      <c r="N42" s="258">
        <f>SUM(N43:N45)</f>
        <v>64.96</v>
      </c>
      <c r="O42" s="258">
        <f aca="true" t="shared" si="6" ref="O42:U42">SUM(O43:O45)</f>
        <v>0</v>
      </c>
      <c r="P42" s="258">
        <f t="shared" si="6"/>
        <v>1500</v>
      </c>
      <c r="Q42" s="258">
        <f t="shared" si="6"/>
        <v>0</v>
      </c>
      <c r="R42" s="258">
        <f t="shared" si="6"/>
        <v>500</v>
      </c>
      <c r="S42" s="258">
        <f t="shared" si="6"/>
        <v>0</v>
      </c>
      <c r="T42" s="258">
        <f t="shared" si="6"/>
        <v>500</v>
      </c>
      <c r="U42" s="258">
        <f t="shared" si="6"/>
        <v>0</v>
      </c>
      <c r="V42" s="260"/>
      <c r="W42" s="269"/>
      <c r="X42" s="269"/>
      <c r="Y42" s="451"/>
      <c r="Z42" s="269"/>
      <c r="AA42" s="260"/>
    </row>
    <row r="43" spans="1:24" ht="15">
      <c r="A43" s="39">
        <v>22031</v>
      </c>
      <c r="C43" s="38" t="s">
        <v>501</v>
      </c>
      <c r="D43" s="39" t="s">
        <v>33</v>
      </c>
      <c r="E43" s="39" t="s">
        <v>139</v>
      </c>
      <c r="F43" s="40" t="s">
        <v>113</v>
      </c>
      <c r="G43" s="40" t="s">
        <v>113</v>
      </c>
      <c r="H43" s="40" t="s">
        <v>113</v>
      </c>
      <c r="I43" s="40" t="s">
        <v>113</v>
      </c>
      <c r="J43" s="40" t="s">
        <v>113</v>
      </c>
      <c r="K43" s="41" t="s">
        <v>685</v>
      </c>
      <c r="L43" s="39">
        <v>22031</v>
      </c>
      <c r="M43" s="244">
        <v>500</v>
      </c>
      <c r="N43" s="328">
        <v>64.96</v>
      </c>
      <c r="O43" s="53"/>
      <c r="P43" s="244">
        <v>0</v>
      </c>
      <c r="Q43" s="55"/>
      <c r="R43" s="244">
        <v>500</v>
      </c>
      <c r="S43" s="55"/>
      <c r="T43" s="244">
        <v>500</v>
      </c>
      <c r="U43" s="55"/>
      <c r="V43" s="216">
        <v>1</v>
      </c>
      <c r="W43" s="228"/>
      <c r="X43" s="228"/>
    </row>
    <row r="44" spans="1:24" ht="15">
      <c r="A44" s="39">
        <v>22032</v>
      </c>
      <c r="C44" s="38" t="s">
        <v>502</v>
      </c>
      <c r="D44" s="39" t="s">
        <v>140</v>
      </c>
      <c r="E44" s="39" t="s">
        <v>660</v>
      </c>
      <c r="H44" s="40" t="s">
        <v>113</v>
      </c>
      <c r="I44" s="40" t="s">
        <v>113</v>
      </c>
      <c r="J44" s="40" t="s">
        <v>113</v>
      </c>
      <c r="K44" s="41" t="s">
        <v>684</v>
      </c>
      <c r="L44" s="39">
        <v>22032</v>
      </c>
      <c r="M44" s="244">
        <v>0</v>
      </c>
      <c r="N44" s="321">
        <v>0</v>
      </c>
      <c r="O44" s="53"/>
      <c r="P44" s="279">
        <v>500</v>
      </c>
      <c r="Q44" s="55"/>
      <c r="R44" s="279"/>
      <c r="S44" s="55"/>
      <c r="T44" s="279"/>
      <c r="U44" s="56"/>
      <c r="V44" s="216">
        <v>1</v>
      </c>
      <c r="W44" s="228"/>
      <c r="X44" s="228"/>
    </row>
    <row r="45" spans="1:27" s="488" customFormat="1" ht="15">
      <c r="A45" s="475">
        <v>22033</v>
      </c>
      <c r="B45" s="476"/>
      <c r="C45" s="476" t="s">
        <v>669</v>
      </c>
      <c r="D45" s="475" t="s">
        <v>672</v>
      </c>
      <c r="E45" s="475" t="s">
        <v>662</v>
      </c>
      <c r="F45" s="477"/>
      <c r="G45" s="477"/>
      <c r="H45" s="477" t="s">
        <v>113</v>
      </c>
      <c r="I45" s="477" t="s">
        <v>113</v>
      </c>
      <c r="J45" s="477" t="s">
        <v>113</v>
      </c>
      <c r="K45" s="478" t="s">
        <v>683</v>
      </c>
      <c r="L45" s="475">
        <v>22033</v>
      </c>
      <c r="M45" s="479">
        <v>0</v>
      </c>
      <c r="N45" s="480">
        <v>0</v>
      </c>
      <c r="O45" s="481"/>
      <c r="P45" s="482">
        <v>1000</v>
      </c>
      <c r="Q45" s="483"/>
      <c r="R45" s="482"/>
      <c r="S45" s="483"/>
      <c r="T45" s="482"/>
      <c r="U45" s="484"/>
      <c r="V45" s="485">
        <v>1</v>
      </c>
      <c r="W45" s="486"/>
      <c r="X45" s="486"/>
      <c r="Y45" s="487"/>
      <c r="Z45" s="486"/>
      <c r="AA45" s="485"/>
    </row>
    <row r="46" spans="12:24" ht="15">
      <c r="L46" s="39"/>
      <c r="M46" s="244"/>
      <c r="N46" s="328"/>
      <c r="O46" s="53"/>
      <c r="P46" s="244"/>
      <c r="Q46" s="55"/>
      <c r="R46" s="244"/>
      <c r="S46" s="55"/>
      <c r="T46" s="244"/>
      <c r="U46" s="53"/>
      <c r="V46" s="216"/>
      <c r="W46" s="228"/>
      <c r="X46" s="228"/>
    </row>
    <row r="47" spans="1:27" s="263" customFormat="1" ht="15">
      <c r="A47" s="254">
        <v>2204</v>
      </c>
      <c r="B47" s="42"/>
      <c r="C47" s="42" t="s">
        <v>503</v>
      </c>
      <c r="D47" s="42" t="s">
        <v>94</v>
      </c>
      <c r="E47" s="254" t="s">
        <v>95</v>
      </c>
      <c r="F47" s="257"/>
      <c r="G47" s="257"/>
      <c r="H47" s="257"/>
      <c r="I47" s="257"/>
      <c r="J47" s="257"/>
      <c r="K47" s="43"/>
      <c r="L47" s="254">
        <v>2204</v>
      </c>
      <c r="M47" s="258">
        <f>SUM(M48:M50)</f>
        <v>500</v>
      </c>
      <c r="N47" s="258">
        <f>SUM(N48:N50)</f>
        <v>12.46</v>
      </c>
      <c r="O47" s="258">
        <f aca="true" t="shared" si="7" ref="O47:U47">SUM(O48:O50)</f>
        <v>0</v>
      </c>
      <c r="P47" s="258">
        <f t="shared" si="7"/>
        <v>500</v>
      </c>
      <c r="Q47" s="258">
        <f t="shared" si="7"/>
        <v>0</v>
      </c>
      <c r="R47" s="258">
        <f t="shared" si="7"/>
        <v>1500</v>
      </c>
      <c r="S47" s="258">
        <f t="shared" si="7"/>
        <v>0</v>
      </c>
      <c r="T47" s="258">
        <f t="shared" si="7"/>
        <v>1500</v>
      </c>
      <c r="U47" s="258">
        <f t="shared" si="7"/>
        <v>0</v>
      </c>
      <c r="V47" s="260"/>
      <c r="W47" s="269"/>
      <c r="X47" s="269"/>
      <c r="Y47" s="451"/>
      <c r="Z47" s="269"/>
      <c r="AA47" s="260"/>
    </row>
    <row r="48" spans="1:24" ht="15">
      <c r="A48" s="39">
        <v>22041</v>
      </c>
      <c r="C48" s="38" t="s">
        <v>504</v>
      </c>
      <c r="D48" s="39" t="s">
        <v>143</v>
      </c>
      <c r="E48" s="39" t="s">
        <v>142</v>
      </c>
      <c r="I48" s="40" t="s">
        <v>113</v>
      </c>
      <c r="K48" s="41" t="s">
        <v>676</v>
      </c>
      <c r="L48" s="39">
        <v>22041</v>
      </c>
      <c r="M48" s="244">
        <v>0</v>
      </c>
      <c r="N48" s="328">
        <v>0</v>
      </c>
      <c r="O48" s="53"/>
      <c r="P48" s="244">
        <v>0</v>
      </c>
      <c r="Q48" s="55"/>
      <c r="R48" s="244">
        <v>1000</v>
      </c>
      <c r="S48" s="55"/>
      <c r="T48" s="244">
        <v>1000</v>
      </c>
      <c r="U48" s="53"/>
      <c r="V48" s="216"/>
      <c r="W48" s="228"/>
      <c r="X48" s="228"/>
    </row>
    <row r="49" spans="1:24" ht="15">
      <c r="A49" s="39">
        <v>22042</v>
      </c>
      <c r="C49" s="38" t="s">
        <v>505</v>
      </c>
      <c r="D49" s="39" t="s">
        <v>34</v>
      </c>
      <c r="E49" s="39" t="s">
        <v>141</v>
      </c>
      <c r="F49" s="40" t="s">
        <v>113</v>
      </c>
      <c r="G49" s="40" t="s">
        <v>113</v>
      </c>
      <c r="H49" s="40" t="s">
        <v>113</v>
      </c>
      <c r="I49" s="40" t="s">
        <v>113</v>
      </c>
      <c r="J49" s="40" t="s">
        <v>113</v>
      </c>
      <c r="K49" s="41" t="s">
        <v>682</v>
      </c>
      <c r="L49" s="39">
        <v>22042</v>
      </c>
      <c r="M49" s="244">
        <v>500</v>
      </c>
      <c r="N49" s="328">
        <v>12.46</v>
      </c>
      <c r="O49" s="53"/>
      <c r="P49" s="244">
        <v>500</v>
      </c>
      <c r="Q49" s="55"/>
      <c r="R49" s="244">
        <v>500</v>
      </c>
      <c r="S49" s="55"/>
      <c r="T49" s="244">
        <v>500</v>
      </c>
      <c r="U49" s="53"/>
      <c r="V49" s="216">
        <v>0</v>
      </c>
      <c r="W49" s="228"/>
      <c r="X49" s="228"/>
    </row>
    <row r="50" spans="4:24" ht="15">
      <c r="D50" s="39"/>
      <c r="L50" s="39"/>
      <c r="M50" s="53"/>
      <c r="N50" s="328"/>
      <c r="O50" s="53"/>
      <c r="P50" s="278"/>
      <c r="Q50" s="55"/>
      <c r="R50" s="278"/>
      <c r="S50" s="55"/>
      <c r="T50" s="278"/>
      <c r="U50" s="53"/>
      <c r="V50" s="216"/>
      <c r="W50" s="228"/>
      <c r="X50" s="228"/>
    </row>
    <row r="51" spans="1:27" s="177" customFormat="1" ht="15">
      <c r="A51" s="172">
        <v>23</v>
      </c>
      <c r="B51" s="173" t="s">
        <v>35</v>
      </c>
      <c r="C51" s="173" t="s">
        <v>522</v>
      </c>
      <c r="D51" s="173"/>
      <c r="E51" s="172" t="s">
        <v>36</v>
      </c>
      <c r="F51" s="175"/>
      <c r="G51" s="175"/>
      <c r="H51" s="175"/>
      <c r="I51" s="175"/>
      <c r="J51" s="175"/>
      <c r="K51" s="176"/>
      <c r="L51" s="172">
        <v>23</v>
      </c>
      <c r="M51" s="245">
        <f aca="true" t="shared" si="8" ref="M51:U51">SUM(M52,M56,M61,M70)</f>
        <v>56000</v>
      </c>
      <c r="N51" s="245">
        <f t="shared" si="8"/>
        <v>9734.34</v>
      </c>
      <c r="O51" s="245">
        <f t="shared" si="8"/>
        <v>0</v>
      </c>
      <c r="P51" s="245">
        <f t="shared" si="8"/>
        <v>55000</v>
      </c>
      <c r="Q51" s="245">
        <f t="shared" si="8"/>
        <v>0</v>
      </c>
      <c r="R51" s="245">
        <f t="shared" si="8"/>
        <v>57000</v>
      </c>
      <c r="S51" s="245">
        <f t="shared" si="8"/>
        <v>0</v>
      </c>
      <c r="T51" s="245">
        <f t="shared" si="8"/>
        <v>57000</v>
      </c>
      <c r="U51" s="245">
        <f t="shared" si="8"/>
        <v>0</v>
      </c>
      <c r="V51" s="213"/>
      <c r="W51" s="229"/>
      <c r="Y51" s="445"/>
      <c r="Z51" s="229"/>
      <c r="AA51" s="213"/>
    </row>
    <row r="52" spans="1:27" s="263" customFormat="1" ht="15">
      <c r="A52" s="254">
        <v>2301</v>
      </c>
      <c r="B52" s="42"/>
      <c r="C52" s="42" t="s">
        <v>506</v>
      </c>
      <c r="D52" s="42" t="s">
        <v>37</v>
      </c>
      <c r="E52" s="254" t="s">
        <v>96</v>
      </c>
      <c r="F52" s="257" t="s">
        <v>113</v>
      </c>
      <c r="G52" s="257" t="s">
        <v>113</v>
      </c>
      <c r="H52" s="257" t="s">
        <v>113</v>
      </c>
      <c r="I52" s="257" t="s">
        <v>113</v>
      </c>
      <c r="J52" s="257" t="s">
        <v>113</v>
      </c>
      <c r="K52" s="41" t="s">
        <v>677</v>
      </c>
      <c r="L52" s="254">
        <v>2301</v>
      </c>
      <c r="M52" s="258">
        <f aca="true" t="shared" si="9" ref="M52:U52">SUM(M53:M54)</f>
        <v>3500</v>
      </c>
      <c r="N52" s="258">
        <f t="shared" si="9"/>
        <v>121.07</v>
      </c>
      <c r="O52" s="258">
        <f t="shared" si="9"/>
        <v>0</v>
      </c>
      <c r="P52" s="258">
        <f t="shared" si="9"/>
        <v>3000</v>
      </c>
      <c r="Q52" s="258">
        <f t="shared" si="9"/>
        <v>0</v>
      </c>
      <c r="R52" s="258">
        <f t="shared" si="9"/>
        <v>3000</v>
      </c>
      <c r="S52" s="258">
        <f t="shared" si="9"/>
        <v>0</v>
      </c>
      <c r="T52" s="258">
        <f t="shared" si="9"/>
        <v>3000</v>
      </c>
      <c r="U52" s="258">
        <f t="shared" si="9"/>
        <v>0</v>
      </c>
      <c r="V52" s="260"/>
      <c r="W52" s="269"/>
      <c r="Y52" s="451"/>
      <c r="Z52" s="269"/>
      <c r="AA52" s="260"/>
    </row>
    <row r="53" spans="1:25" ht="15">
      <c r="A53" s="39">
        <v>23011</v>
      </c>
      <c r="C53" s="41" t="s">
        <v>507</v>
      </c>
      <c r="D53" s="39" t="s">
        <v>38</v>
      </c>
      <c r="E53" s="39" t="s">
        <v>39</v>
      </c>
      <c r="G53" s="40" t="s">
        <v>113</v>
      </c>
      <c r="H53" s="40" t="s">
        <v>113</v>
      </c>
      <c r="I53" s="40" t="s">
        <v>113</v>
      </c>
      <c r="J53" s="40" t="s">
        <v>113</v>
      </c>
      <c r="K53" s="41" t="s">
        <v>115</v>
      </c>
      <c r="L53" s="39">
        <v>23011</v>
      </c>
      <c r="M53" s="244">
        <v>1500</v>
      </c>
      <c r="N53" s="328"/>
      <c r="O53" s="53"/>
      <c r="P53" s="244">
        <v>1500</v>
      </c>
      <c r="Q53" s="55"/>
      <c r="R53" s="244">
        <v>1500</v>
      </c>
      <c r="S53" s="55"/>
      <c r="T53" s="244">
        <v>1500</v>
      </c>
      <c r="U53" s="53"/>
      <c r="V53" s="216">
        <v>1</v>
      </c>
      <c r="W53" s="228"/>
      <c r="Y53" s="4" t="s">
        <v>747</v>
      </c>
    </row>
    <row r="54" spans="1:25" ht="15">
      <c r="A54" s="39">
        <v>23012</v>
      </c>
      <c r="C54" s="41" t="s">
        <v>508</v>
      </c>
      <c r="D54" s="39" t="s">
        <v>40</v>
      </c>
      <c r="E54" s="39" t="s">
        <v>85</v>
      </c>
      <c r="G54" s="40" t="s">
        <v>113</v>
      </c>
      <c r="H54" s="40" t="s">
        <v>113</v>
      </c>
      <c r="I54" s="40" t="s">
        <v>113</v>
      </c>
      <c r="J54" s="40" t="s">
        <v>113</v>
      </c>
      <c r="K54" s="41" t="s">
        <v>677</v>
      </c>
      <c r="L54" s="39">
        <v>23012</v>
      </c>
      <c r="M54" s="244">
        <v>2000</v>
      </c>
      <c r="N54" s="328">
        <v>121.07</v>
      </c>
      <c r="O54" s="53"/>
      <c r="P54" s="244">
        <v>1500</v>
      </c>
      <c r="Q54" s="55"/>
      <c r="R54" s="244">
        <v>1500</v>
      </c>
      <c r="S54" s="55"/>
      <c r="T54" s="244">
        <v>1500</v>
      </c>
      <c r="U54" s="53"/>
      <c r="V54" s="216">
        <v>1</v>
      </c>
      <c r="W54" s="228"/>
      <c r="Y54" s="4" t="s">
        <v>744</v>
      </c>
    </row>
    <row r="55" spans="12:23" ht="15">
      <c r="L55" s="39"/>
      <c r="M55" s="244"/>
      <c r="N55" s="328"/>
      <c r="O55" s="53"/>
      <c r="P55" s="244"/>
      <c r="Q55" s="55"/>
      <c r="R55" s="244"/>
      <c r="S55" s="55"/>
      <c r="T55" s="244"/>
      <c r="U55" s="53"/>
      <c r="V55" s="216"/>
      <c r="W55" s="228"/>
    </row>
    <row r="56" spans="1:27" s="253" customFormat="1" ht="15">
      <c r="A56" s="247">
        <v>2302</v>
      </c>
      <c r="B56" s="184" t="s">
        <v>18</v>
      </c>
      <c r="C56" s="184" t="s">
        <v>509</v>
      </c>
      <c r="D56" s="184" t="s">
        <v>638</v>
      </c>
      <c r="E56" s="247" t="s">
        <v>97</v>
      </c>
      <c r="F56" s="250" t="s">
        <v>113</v>
      </c>
      <c r="G56" s="250" t="s">
        <v>113</v>
      </c>
      <c r="H56" s="250" t="s">
        <v>113</v>
      </c>
      <c r="I56" s="250" t="s">
        <v>113</v>
      </c>
      <c r="J56" s="250" t="s">
        <v>113</v>
      </c>
      <c r="K56" s="186" t="s">
        <v>43</v>
      </c>
      <c r="L56" s="247">
        <v>2302</v>
      </c>
      <c r="M56" s="265">
        <f>SUM(M57:M59)</f>
        <v>37500</v>
      </c>
      <c r="N56" s="265">
        <f>SUM(N57:N59)</f>
        <v>3009.38</v>
      </c>
      <c r="O56" s="265">
        <f aca="true" t="shared" si="10" ref="O56:U56">SUM(O57:O59)</f>
        <v>0</v>
      </c>
      <c r="P56" s="265">
        <f t="shared" si="10"/>
        <v>38500</v>
      </c>
      <c r="Q56" s="265">
        <f t="shared" si="10"/>
        <v>0</v>
      </c>
      <c r="R56" s="265">
        <f aca="true" t="shared" si="11" ref="R56">SUM(R57:R59)</f>
        <v>38500</v>
      </c>
      <c r="S56" s="265">
        <f t="shared" si="10"/>
        <v>0</v>
      </c>
      <c r="T56" s="265">
        <f aca="true" t="shared" si="12" ref="T56">SUM(T57:T59)</f>
        <v>38500</v>
      </c>
      <c r="U56" s="265">
        <f t="shared" si="10"/>
        <v>0</v>
      </c>
      <c r="V56" s="251"/>
      <c r="W56" s="252"/>
      <c r="Y56" s="446"/>
      <c r="Z56" s="252"/>
      <c r="AA56" s="251"/>
    </row>
    <row r="57" spans="1:27" s="192" customFormat="1" ht="15">
      <c r="A57" s="183">
        <v>23021</v>
      </c>
      <c r="B57" s="185"/>
      <c r="C57" s="185" t="s">
        <v>581</v>
      </c>
      <c r="D57" s="183" t="s">
        <v>671</v>
      </c>
      <c r="E57" s="183" t="s">
        <v>485</v>
      </c>
      <c r="F57" s="189" t="s">
        <v>113</v>
      </c>
      <c r="G57" s="189"/>
      <c r="H57" s="189" t="s">
        <v>113</v>
      </c>
      <c r="I57" s="189"/>
      <c r="J57" s="189" t="s">
        <v>113</v>
      </c>
      <c r="K57" s="190"/>
      <c r="L57" s="183">
        <v>23021</v>
      </c>
      <c r="M57" s="242">
        <v>33000</v>
      </c>
      <c r="N57" s="324">
        <v>343.38</v>
      </c>
      <c r="O57" s="193"/>
      <c r="P57" s="290">
        <v>34000</v>
      </c>
      <c r="Q57" s="194"/>
      <c r="R57" s="242">
        <v>34000</v>
      </c>
      <c r="S57" s="194"/>
      <c r="T57" s="242">
        <v>34000</v>
      </c>
      <c r="U57" s="193"/>
      <c r="V57" s="214">
        <v>1</v>
      </c>
      <c r="W57" s="225"/>
      <c r="X57" s="225"/>
      <c r="Y57" s="443" t="s">
        <v>748</v>
      </c>
      <c r="Z57" s="225"/>
      <c r="AA57" s="214"/>
    </row>
    <row r="58" spans="1:27" s="192" customFormat="1" ht="15">
      <c r="A58" s="183">
        <v>23022</v>
      </c>
      <c r="B58" s="185"/>
      <c r="C58" s="185" t="s">
        <v>580</v>
      </c>
      <c r="D58" s="183" t="s">
        <v>670</v>
      </c>
      <c r="E58" s="183" t="s">
        <v>145</v>
      </c>
      <c r="F58" s="189"/>
      <c r="G58" s="189"/>
      <c r="H58" s="288" t="s">
        <v>113</v>
      </c>
      <c r="I58" s="189" t="s">
        <v>113</v>
      </c>
      <c r="J58" s="189" t="s">
        <v>113</v>
      </c>
      <c r="K58" s="190" t="s">
        <v>648</v>
      </c>
      <c r="L58" s="183">
        <v>23022</v>
      </c>
      <c r="M58" s="242">
        <v>500</v>
      </c>
      <c r="N58" s="324">
        <v>0</v>
      </c>
      <c r="O58" s="193"/>
      <c r="P58" s="242">
        <v>500</v>
      </c>
      <c r="Q58" s="194"/>
      <c r="R58" s="242">
        <v>500</v>
      </c>
      <c r="S58" s="194"/>
      <c r="T58" s="242">
        <v>500</v>
      </c>
      <c r="U58" s="193"/>
      <c r="V58" s="214">
        <v>1</v>
      </c>
      <c r="W58" s="225"/>
      <c r="X58" s="225"/>
      <c r="Z58" s="225"/>
      <c r="AA58" s="214"/>
    </row>
    <row r="59" spans="1:27" s="192" customFormat="1" ht="15">
      <c r="A59" s="183">
        <v>23023</v>
      </c>
      <c r="B59" s="185"/>
      <c r="C59" s="185" t="s">
        <v>579</v>
      </c>
      <c r="D59" s="183" t="s">
        <v>585</v>
      </c>
      <c r="E59" s="183"/>
      <c r="F59" s="189"/>
      <c r="G59" s="189" t="s">
        <v>113</v>
      </c>
      <c r="H59" s="189" t="s">
        <v>113</v>
      </c>
      <c r="I59" s="189"/>
      <c r="J59" s="189"/>
      <c r="K59" s="190" t="s">
        <v>115</v>
      </c>
      <c r="L59" s="183">
        <v>23023</v>
      </c>
      <c r="M59" s="242">
        <v>4000</v>
      </c>
      <c r="N59" s="324">
        <v>2666</v>
      </c>
      <c r="O59" s="193"/>
      <c r="P59" s="242">
        <v>4000</v>
      </c>
      <c r="Q59" s="194"/>
      <c r="R59" s="242">
        <v>4000</v>
      </c>
      <c r="S59" s="194"/>
      <c r="T59" s="242">
        <v>4000</v>
      </c>
      <c r="U59" s="193"/>
      <c r="V59" s="214">
        <v>1</v>
      </c>
      <c r="W59" s="225"/>
      <c r="X59" s="225"/>
      <c r="Y59" s="443"/>
      <c r="Z59" s="225"/>
      <c r="AA59" s="214"/>
    </row>
    <row r="60" spans="1:27" s="209" customFormat="1" ht="15">
      <c r="A60" s="49"/>
      <c r="B60" s="47"/>
      <c r="C60" s="47"/>
      <c r="D60" s="49"/>
      <c r="E60" s="49"/>
      <c r="F60" s="48"/>
      <c r="G60" s="48"/>
      <c r="H60" s="48"/>
      <c r="I60" s="48"/>
      <c r="J60" s="48"/>
      <c r="K60" s="45"/>
      <c r="L60" s="49"/>
      <c r="M60" s="243"/>
      <c r="N60" s="326"/>
      <c r="O60" s="64"/>
      <c r="P60" s="243"/>
      <c r="Q60" s="207"/>
      <c r="R60" s="243"/>
      <c r="S60" s="207"/>
      <c r="T60" s="243"/>
      <c r="U60" s="64"/>
      <c r="V60" s="215"/>
      <c r="W60" s="312"/>
      <c r="Y60" s="452"/>
      <c r="Z60" s="312"/>
      <c r="AA60" s="215"/>
    </row>
    <row r="61" spans="1:27" s="263" customFormat="1" ht="25">
      <c r="A61" s="254">
        <v>2303</v>
      </c>
      <c r="B61" s="42"/>
      <c r="C61" s="42" t="s">
        <v>510</v>
      </c>
      <c r="D61" s="42" t="s">
        <v>45</v>
      </c>
      <c r="E61" s="270" t="s">
        <v>98</v>
      </c>
      <c r="F61" s="255" t="s">
        <v>113</v>
      </c>
      <c r="G61" s="257" t="s">
        <v>113</v>
      </c>
      <c r="H61" s="257" t="s">
        <v>113</v>
      </c>
      <c r="I61" s="257" t="s">
        <v>113</v>
      </c>
      <c r="J61" s="257" t="s">
        <v>113</v>
      </c>
      <c r="K61" s="43" t="s">
        <v>680</v>
      </c>
      <c r="L61" s="254">
        <v>2303</v>
      </c>
      <c r="M61" s="258">
        <f>SUM(M62:M68)</f>
        <v>13000</v>
      </c>
      <c r="N61" s="258">
        <f>SUM(N62:N68)</f>
        <v>6603.889999999999</v>
      </c>
      <c r="O61" s="258">
        <f aca="true" t="shared" si="13" ref="O61:U61">SUM(O62:O68)</f>
        <v>0</v>
      </c>
      <c r="P61" s="258">
        <f t="shared" si="13"/>
        <v>13500</v>
      </c>
      <c r="Q61" s="258">
        <f t="shared" si="13"/>
        <v>0</v>
      </c>
      <c r="R61" s="258">
        <f t="shared" si="13"/>
        <v>13500</v>
      </c>
      <c r="S61" s="258">
        <f t="shared" si="13"/>
        <v>0</v>
      </c>
      <c r="T61" s="258">
        <f t="shared" si="13"/>
        <v>13500</v>
      </c>
      <c r="U61" s="258">
        <f t="shared" si="13"/>
        <v>0</v>
      </c>
      <c r="V61" s="260"/>
      <c r="W61" s="269"/>
      <c r="X61" s="269"/>
      <c r="Y61" s="451"/>
      <c r="Z61" s="269"/>
      <c r="AA61" s="260"/>
    </row>
    <row r="62" spans="1:24" ht="15">
      <c r="A62" s="39">
        <v>23031</v>
      </c>
      <c r="C62" s="41" t="s">
        <v>511</v>
      </c>
      <c r="D62" s="39" t="s">
        <v>46</v>
      </c>
      <c r="E62" s="39" t="s">
        <v>146</v>
      </c>
      <c r="F62" s="40" t="s">
        <v>113</v>
      </c>
      <c r="G62" s="40" t="s">
        <v>113</v>
      </c>
      <c r="H62" s="40" t="s">
        <v>113</v>
      </c>
      <c r="I62" s="40" t="s">
        <v>113</v>
      </c>
      <c r="J62" s="40" t="s">
        <v>113</v>
      </c>
      <c r="K62" s="41" t="s">
        <v>680</v>
      </c>
      <c r="L62" s="39">
        <v>23031</v>
      </c>
      <c r="M62" s="244">
        <v>2000</v>
      </c>
      <c r="N62" s="328">
        <v>3887.86</v>
      </c>
      <c r="O62" s="53"/>
      <c r="P62" s="244">
        <v>2000</v>
      </c>
      <c r="Q62" s="55"/>
      <c r="R62" s="244">
        <v>2000</v>
      </c>
      <c r="S62" s="55"/>
      <c r="T62" s="244">
        <v>2000</v>
      </c>
      <c r="U62" s="53"/>
      <c r="V62" s="216">
        <v>1</v>
      </c>
      <c r="W62" s="228"/>
      <c r="X62" s="228"/>
    </row>
    <row r="63" spans="1:24" ht="15">
      <c r="A63" s="39">
        <v>23032</v>
      </c>
      <c r="C63" s="41" t="s">
        <v>512</v>
      </c>
      <c r="D63" s="39" t="s">
        <v>47</v>
      </c>
      <c r="E63" s="39" t="s">
        <v>147</v>
      </c>
      <c r="F63" s="40" t="s">
        <v>113</v>
      </c>
      <c r="G63" s="40" t="s">
        <v>113</v>
      </c>
      <c r="H63" s="40" t="s">
        <v>113</v>
      </c>
      <c r="I63" s="40" t="s">
        <v>113</v>
      </c>
      <c r="J63" s="40" t="s">
        <v>113</v>
      </c>
      <c r="K63" s="41" t="s">
        <v>648</v>
      </c>
      <c r="L63" s="39">
        <v>23032</v>
      </c>
      <c r="M63" s="244">
        <v>4000</v>
      </c>
      <c r="N63" s="328">
        <v>1193.09</v>
      </c>
      <c r="O63" s="53"/>
      <c r="P63" s="244">
        <v>4000</v>
      </c>
      <c r="Q63" s="55"/>
      <c r="R63" s="244">
        <v>4000</v>
      </c>
      <c r="S63" s="55"/>
      <c r="T63" s="244">
        <v>4000</v>
      </c>
      <c r="U63" s="53"/>
      <c r="V63" s="216">
        <v>1</v>
      </c>
      <c r="W63" s="228"/>
      <c r="X63" s="228"/>
    </row>
    <row r="64" spans="1:24" ht="15">
      <c r="A64" s="39">
        <v>23033</v>
      </c>
      <c r="C64" s="41" t="s">
        <v>513</v>
      </c>
      <c r="D64" s="39" t="s">
        <v>48</v>
      </c>
      <c r="E64" s="39" t="s">
        <v>148</v>
      </c>
      <c r="F64" s="40" t="s">
        <v>113</v>
      </c>
      <c r="G64" s="40" t="s">
        <v>113</v>
      </c>
      <c r="H64" s="40" t="s">
        <v>113</v>
      </c>
      <c r="I64" s="40" t="s">
        <v>113</v>
      </c>
      <c r="J64" s="40" t="s">
        <v>113</v>
      </c>
      <c r="K64" s="41" t="s">
        <v>680</v>
      </c>
      <c r="L64" s="39">
        <v>23033</v>
      </c>
      <c r="M64" s="244">
        <v>4000</v>
      </c>
      <c r="N64" s="328">
        <v>94.63</v>
      </c>
      <c r="O64" s="53"/>
      <c r="P64" s="244">
        <v>4000</v>
      </c>
      <c r="Q64" s="55"/>
      <c r="R64" s="244">
        <v>4000</v>
      </c>
      <c r="S64" s="55"/>
      <c r="T64" s="244">
        <v>4000</v>
      </c>
      <c r="U64" s="53"/>
      <c r="V64" s="216">
        <v>1</v>
      </c>
      <c r="W64" s="228"/>
      <c r="X64" s="228"/>
    </row>
    <row r="65" spans="1:24" ht="15">
      <c r="A65" s="39">
        <v>23034</v>
      </c>
      <c r="C65" s="41" t="s">
        <v>514</v>
      </c>
      <c r="D65" s="39" t="s">
        <v>49</v>
      </c>
      <c r="E65" s="39" t="s">
        <v>149</v>
      </c>
      <c r="F65" s="40" t="s">
        <v>113</v>
      </c>
      <c r="G65" s="40" t="s">
        <v>113</v>
      </c>
      <c r="H65" s="40" t="s">
        <v>113</v>
      </c>
      <c r="I65" s="40" t="s">
        <v>113</v>
      </c>
      <c r="J65" s="40" t="s">
        <v>113</v>
      </c>
      <c r="K65" s="41" t="s">
        <v>680</v>
      </c>
      <c r="L65" s="39">
        <v>23034</v>
      </c>
      <c r="M65" s="244">
        <v>1000</v>
      </c>
      <c r="N65" s="328">
        <v>270</v>
      </c>
      <c r="O65" s="53"/>
      <c r="P65" s="244">
        <v>1000</v>
      </c>
      <c r="Q65" s="55"/>
      <c r="R65" s="244">
        <v>1000</v>
      </c>
      <c r="S65" s="55"/>
      <c r="T65" s="244">
        <v>1000</v>
      </c>
      <c r="U65" s="53"/>
      <c r="V65" s="216">
        <v>1</v>
      </c>
      <c r="W65" s="228"/>
      <c r="X65" s="228"/>
    </row>
    <row r="66" spans="1:24" ht="15">
      <c r="A66" s="39">
        <v>23035</v>
      </c>
      <c r="C66" s="41" t="s">
        <v>515</v>
      </c>
      <c r="D66" s="39" t="s">
        <v>50</v>
      </c>
      <c r="E66" s="39" t="s">
        <v>51</v>
      </c>
      <c r="H66" s="40" t="s">
        <v>113</v>
      </c>
      <c r="K66" s="41" t="s">
        <v>676</v>
      </c>
      <c r="L66" s="39">
        <v>23035</v>
      </c>
      <c r="M66" s="244">
        <v>0</v>
      </c>
      <c r="N66" s="328">
        <v>0</v>
      </c>
      <c r="O66" s="53"/>
      <c r="P66" s="244">
        <v>0</v>
      </c>
      <c r="Q66" s="55"/>
      <c r="R66" s="244" t="s">
        <v>206</v>
      </c>
      <c r="S66" s="55"/>
      <c r="T66" s="244" t="s">
        <v>206</v>
      </c>
      <c r="U66" s="53"/>
      <c r="V66" s="216">
        <v>1</v>
      </c>
      <c r="W66" s="228"/>
      <c r="X66" s="228"/>
    </row>
    <row r="67" spans="1:24" ht="15">
      <c r="A67" s="39">
        <v>23036</v>
      </c>
      <c r="C67" s="41" t="s">
        <v>516</v>
      </c>
      <c r="D67" s="39" t="s">
        <v>150</v>
      </c>
      <c r="E67" s="39" t="s">
        <v>151</v>
      </c>
      <c r="F67" s="40" t="s">
        <v>113</v>
      </c>
      <c r="G67" s="40" t="s">
        <v>113</v>
      </c>
      <c r="H67" s="40" t="s">
        <v>113</v>
      </c>
      <c r="I67" s="40" t="s">
        <v>113</v>
      </c>
      <c r="J67" s="40" t="s">
        <v>113</v>
      </c>
      <c r="K67" s="41" t="s">
        <v>680</v>
      </c>
      <c r="L67" s="39">
        <v>23036</v>
      </c>
      <c r="M67" s="244">
        <v>500</v>
      </c>
      <c r="N67" s="328">
        <v>0</v>
      </c>
      <c r="O67" s="53"/>
      <c r="P67" s="244">
        <v>1000</v>
      </c>
      <c r="Q67" s="55"/>
      <c r="R67" s="244">
        <v>1000</v>
      </c>
      <c r="S67" s="55"/>
      <c r="T67" s="244">
        <v>1000</v>
      </c>
      <c r="U67" s="53"/>
      <c r="V67" s="216">
        <v>1</v>
      </c>
      <c r="W67" s="228"/>
      <c r="X67" s="228"/>
    </row>
    <row r="68" spans="1:24" ht="15">
      <c r="A68" s="39">
        <v>23037</v>
      </c>
      <c r="C68" s="41" t="s">
        <v>517</v>
      </c>
      <c r="D68" s="39" t="s">
        <v>52</v>
      </c>
      <c r="E68" s="39" t="s">
        <v>152</v>
      </c>
      <c r="F68" s="40" t="s">
        <v>113</v>
      </c>
      <c r="G68" s="40" t="s">
        <v>113</v>
      </c>
      <c r="H68" s="40" t="s">
        <v>113</v>
      </c>
      <c r="I68" s="40" t="s">
        <v>113</v>
      </c>
      <c r="J68" s="40" t="s">
        <v>113</v>
      </c>
      <c r="K68" s="41" t="s">
        <v>680</v>
      </c>
      <c r="L68" s="39">
        <v>23037</v>
      </c>
      <c r="M68" s="244">
        <v>1500</v>
      </c>
      <c r="N68" s="328">
        <v>1158.31</v>
      </c>
      <c r="O68" s="53"/>
      <c r="P68" s="244">
        <v>1500</v>
      </c>
      <c r="Q68" s="55"/>
      <c r="R68" s="244">
        <v>1500</v>
      </c>
      <c r="S68" s="55"/>
      <c r="T68" s="244">
        <v>1500</v>
      </c>
      <c r="U68" s="53"/>
      <c r="V68" s="216">
        <v>1</v>
      </c>
      <c r="W68" s="228"/>
      <c r="X68" s="228"/>
    </row>
    <row r="69" spans="3:24" ht="15">
      <c r="C69" s="41"/>
      <c r="D69" s="39"/>
      <c r="L69" s="39"/>
      <c r="M69" s="244"/>
      <c r="N69" s="328"/>
      <c r="O69" s="53"/>
      <c r="P69" s="244"/>
      <c r="Q69" s="55"/>
      <c r="R69" s="244"/>
      <c r="S69" s="55"/>
      <c r="T69" s="244"/>
      <c r="U69" s="53"/>
      <c r="V69" s="216"/>
      <c r="W69" s="228"/>
      <c r="X69" s="228"/>
    </row>
    <row r="70" spans="1:27" s="263" customFormat="1" ht="15">
      <c r="A70" s="254">
        <v>2304</v>
      </c>
      <c r="B70" s="42"/>
      <c r="C70" s="42" t="s">
        <v>518</v>
      </c>
      <c r="D70" s="42" t="s">
        <v>53</v>
      </c>
      <c r="E70" s="254" t="s">
        <v>99</v>
      </c>
      <c r="F70" s="257"/>
      <c r="G70" s="257"/>
      <c r="H70" s="257"/>
      <c r="I70" s="257"/>
      <c r="J70" s="257" t="s">
        <v>113</v>
      </c>
      <c r="K70" s="43"/>
      <c r="L70" s="254">
        <v>2304</v>
      </c>
      <c r="M70" s="258">
        <f>SUM(M71:M72)</f>
        <v>2000</v>
      </c>
      <c r="N70" s="258">
        <f>SUM(N71:N72)</f>
        <v>0</v>
      </c>
      <c r="O70" s="258">
        <f aca="true" t="shared" si="14" ref="O70:U70">SUM(O71:O72)</f>
        <v>0</v>
      </c>
      <c r="P70" s="258">
        <f t="shared" si="14"/>
        <v>0</v>
      </c>
      <c r="Q70" s="258">
        <f t="shared" si="14"/>
        <v>0</v>
      </c>
      <c r="R70" s="258">
        <f t="shared" si="14"/>
        <v>2000</v>
      </c>
      <c r="S70" s="258">
        <f t="shared" si="14"/>
        <v>0</v>
      </c>
      <c r="T70" s="258">
        <f t="shared" si="14"/>
        <v>2000</v>
      </c>
      <c r="U70" s="258">
        <f t="shared" si="14"/>
        <v>0</v>
      </c>
      <c r="V70" s="260"/>
      <c r="W70" s="269"/>
      <c r="X70" s="269"/>
      <c r="Y70" s="451"/>
      <c r="Z70" s="269"/>
      <c r="AA70" s="260"/>
    </row>
    <row r="71" spans="1:24" ht="15">
      <c r="A71" s="39">
        <v>23041</v>
      </c>
      <c r="C71" s="38" t="s">
        <v>519</v>
      </c>
      <c r="D71" s="39" t="s">
        <v>54</v>
      </c>
      <c r="E71" s="39" t="s">
        <v>55</v>
      </c>
      <c r="F71" s="40" t="s">
        <v>113</v>
      </c>
      <c r="G71" s="40" t="s">
        <v>113</v>
      </c>
      <c r="H71" s="40" t="s">
        <v>113</v>
      </c>
      <c r="I71" s="40" t="s">
        <v>113</v>
      </c>
      <c r="J71" s="40" t="s">
        <v>113</v>
      </c>
      <c r="K71" s="41" t="s">
        <v>115</v>
      </c>
      <c r="L71" s="39">
        <v>23041</v>
      </c>
      <c r="M71" s="244">
        <v>1500</v>
      </c>
      <c r="N71" s="328">
        <v>0</v>
      </c>
      <c r="O71" s="53"/>
      <c r="P71" s="244">
        <v>0</v>
      </c>
      <c r="Q71" s="55"/>
      <c r="R71" s="244">
        <v>1500</v>
      </c>
      <c r="S71" s="55"/>
      <c r="T71" s="244">
        <v>1500</v>
      </c>
      <c r="U71" s="53"/>
      <c r="V71" s="216">
        <v>1</v>
      </c>
      <c r="W71" s="228"/>
      <c r="X71" s="228"/>
    </row>
    <row r="72" spans="1:24" ht="15">
      <c r="A72" s="39">
        <v>23042</v>
      </c>
      <c r="C72" s="38" t="s">
        <v>520</v>
      </c>
      <c r="D72" s="39" t="s">
        <v>56</v>
      </c>
      <c r="E72" s="39" t="s">
        <v>590</v>
      </c>
      <c r="F72" s="40" t="s">
        <v>113</v>
      </c>
      <c r="G72" s="40" t="s">
        <v>113</v>
      </c>
      <c r="H72" s="40" t="s">
        <v>113</v>
      </c>
      <c r="I72" s="40" t="s">
        <v>113</v>
      </c>
      <c r="J72" s="40" t="s">
        <v>113</v>
      </c>
      <c r="K72" s="41" t="s">
        <v>680</v>
      </c>
      <c r="L72" s="39">
        <v>23042</v>
      </c>
      <c r="M72" s="244">
        <v>500</v>
      </c>
      <c r="N72" s="328">
        <v>0</v>
      </c>
      <c r="O72" s="53"/>
      <c r="P72" s="244">
        <v>0</v>
      </c>
      <c r="Q72" s="55"/>
      <c r="R72" s="244">
        <v>500</v>
      </c>
      <c r="S72" s="55"/>
      <c r="T72" s="244">
        <v>500</v>
      </c>
      <c r="U72" s="53"/>
      <c r="V72" s="216">
        <v>1</v>
      </c>
      <c r="W72" s="228"/>
      <c r="X72" s="228"/>
    </row>
    <row r="73" spans="12:24" ht="15">
      <c r="L73" s="39"/>
      <c r="M73" s="53"/>
      <c r="N73" s="328"/>
      <c r="O73" s="53"/>
      <c r="P73" s="278"/>
      <c r="Q73" s="55"/>
      <c r="R73" s="278"/>
      <c r="S73" s="55"/>
      <c r="T73" s="278"/>
      <c r="U73" s="53"/>
      <c r="V73" s="216"/>
      <c r="W73" s="228"/>
      <c r="X73" s="228"/>
    </row>
    <row r="74" spans="1:27" s="177" customFormat="1" ht="15">
      <c r="A74" s="172">
        <v>24</v>
      </c>
      <c r="B74" s="173" t="s">
        <v>88</v>
      </c>
      <c r="C74" s="173" t="s">
        <v>521</v>
      </c>
      <c r="D74" s="173"/>
      <c r="E74" s="172" t="s">
        <v>65</v>
      </c>
      <c r="F74" s="175"/>
      <c r="G74" s="175"/>
      <c r="H74" s="175"/>
      <c r="I74" s="175"/>
      <c r="J74" s="175"/>
      <c r="K74" s="176"/>
      <c r="L74" s="172">
        <v>24</v>
      </c>
      <c r="M74" s="245">
        <f aca="true" t="shared" si="15" ref="M74:U74">SUM(M75,M79)</f>
        <v>5000</v>
      </c>
      <c r="N74" s="245">
        <f t="shared" si="15"/>
        <v>0</v>
      </c>
      <c r="O74" s="245">
        <f t="shared" si="15"/>
        <v>0</v>
      </c>
      <c r="P74" s="245">
        <f>P79</f>
        <v>65500</v>
      </c>
      <c r="Q74" s="245">
        <f t="shared" si="15"/>
        <v>0</v>
      </c>
      <c r="R74" s="245">
        <f t="shared" si="15"/>
        <v>5000</v>
      </c>
      <c r="S74" s="245">
        <f t="shared" si="15"/>
        <v>0</v>
      </c>
      <c r="T74" s="245">
        <f t="shared" si="15"/>
        <v>5000</v>
      </c>
      <c r="U74" s="245">
        <f t="shared" si="15"/>
        <v>0</v>
      </c>
      <c r="V74" s="213"/>
      <c r="W74" s="229"/>
      <c r="Y74" s="445"/>
      <c r="Z74" s="229"/>
      <c r="AA74" s="213"/>
    </row>
    <row r="75" spans="1:27" s="263" customFormat="1" ht="15">
      <c r="A75" s="254">
        <v>2401</v>
      </c>
      <c r="B75" s="42"/>
      <c r="C75" s="42" t="s">
        <v>525</v>
      </c>
      <c r="D75" s="42" t="s">
        <v>89</v>
      </c>
      <c r="E75" s="254" t="s">
        <v>100</v>
      </c>
      <c r="F75" s="257"/>
      <c r="G75" s="257"/>
      <c r="H75" s="257"/>
      <c r="I75" s="257"/>
      <c r="J75" s="257"/>
      <c r="K75" s="43"/>
      <c r="L75" s="254">
        <v>2401</v>
      </c>
      <c r="M75" s="258">
        <f>SUM(M76:M77)</f>
        <v>2000</v>
      </c>
      <c r="N75" s="327"/>
      <c r="O75" s="258">
        <f aca="true" t="shared" si="16" ref="O75:U75">SUM(O76:O77)</f>
        <v>0</v>
      </c>
      <c r="P75" s="258">
        <f t="shared" si="16"/>
        <v>0</v>
      </c>
      <c r="Q75" s="258">
        <f t="shared" si="16"/>
        <v>0</v>
      </c>
      <c r="R75" s="258">
        <f t="shared" si="16"/>
        <v>2000</v>
      </c>
      <c r="S75" s="258">
        <f t="shared" si="16"/>
        <v>0</v>
      </c>
      <c r="T75" s="258">
        <f t="shared" si="16"/>
        <v>2000</v>
      </c>
      <c r="U75" s="258">
        <f t="shared" si="16"/>
        <v>0</v>
      </c>
      <c r="V75" s="260"/>
      <c r="W75" s="269"/>
      <c r="X75" s="313"/>
      <c r="Y75" s="451"/>
      <c r="Z75" s="269"/>
      <c r="AA75" s="260"/>
    </row>
    <row r="76" spans="1:24" ht="15">
      <c r="A76" s="39" t="s">
        <v>548</v>
      </c>
      <c r="C76" s="38" t="s">
        <v>523</v>
      </c>
      <c r="D76" s="39" t="s">
        <v>66</v>
      </c>
      <c r="E76" s="39" t="s">
        <v>153</v>
      </c>
      <c r="H76" s="40" t="s">
        <v>113</v>
      </c>
      <c r="I76" s="40" t="s">
        <v>113</v>
      </c>
      <c r="J76" s="40" t="s">
        <v>113</v>
      </c>
      <c r="K76" s="41" t="s">
        <v>648</v>
      </c>
      <c r="L76" s="39" t="s">
        <v>548</v>
      </c>
      <c r="M76" s="244">
        <v>2000</v>
      </c>
      <c r="N76" s="328"/>
      <c r="O76" s="53"/>
      <c r="P76" s="244">
        <v>0</v>
      </c>
      <c r="Q76" s="55"/>
      <c r="R76" s="244">
        <v>2000</v>
      </c>
      <c r="S76" s="55"/>
      <c r="T76" s="244">
        <v>2000</v>
      </c>
      <c r="U76" s="53"/>
      <c r="V76" s="216">
        <v>1</v>
      </c>
      <c r="W76" s="228"/>
      <c r="X76" s="313"/>
    </row>
    <row r="77" spans="1:24" ht="15">
      <c r="A77" s="39" t="s">
        <v>549</v>
      </c>
      <c r="C77" s="38" t="s">
        <v>524</v>
      </c>
      <c r="D77" s="39" t="s">
        <v>67</v>
      </c>
      <c r="E77" s="39" t="s">
        <v>154</v>
      </c>
      <c r="J77" s="40" t="s">
        <v>113</v>
      </c>
      <c r="K77" s="41" t="s">
        <v>686</v>
      </c>
      <c r="L77" s="39" t="s">
        <v>549</v>
      </c>
      <c r="M77" s="244"/>
      <c r="N77" s="328"/>
      <c r="O77" s="53"/>
      <c r="P77" s="244">
        <v>0</v>
      </c>
      <c r="Q77" s="55"/>
      <c r="R77" s="244"/>
      <c r="S77" s="55"/>
      <c r="T77" s="244"/>
      <c r="U77" s="53"/>
      <c r="V77" s="216"/>
      <c r="W77" s="228"/>
      <c r="X77" s="313"/>
    </row>
    <row r="78" spans="4:24" ht="15">
      <c r="D78" s="39"/>
      <c r="L78" s="39"/>
      <c r="M78" s="244"/>
      <c r="N78" s="328"/>
      <c r="O78" s="53"/>
      <c r="P78" s="244"/>
      <c r="Q78" s="55"/>
      <c r="R78" s="244"/>
      <c r="S78" s="55"/>
      <c r="T78" s="244"/>
      <c r="U78" s="53"/>
      <c r="V78" s="216"/>
      <c r="W78" s="228"/>
      <c r="X78" s="313"/>
    </row>
    <row r="79" spans="1:27" s="263" customFormat="1" ht="15">
      <c r="A79" s="254">
        <v>2402</v>
      </c>
      <c r="B79" s="42"/>
      <c r="C79" s="42" t="s">
        <v>526</v>
      </c>
      <c r="D79" s="42" t="s">
        <v>68</v>
      </c>
      <c r="E79" s="254" t="s">
        <v>69</v>
      </c>
      <c r="F79" s="257"/>
      <c r="G79" s="257"/>
      <c r="H79" s="257"/>
      <c r="I79" s="257"/>
      <c r="J79" s="257"/>
      <c r="K79" s="43"/>
      <c r="L79" s="254">
        <v>2402</v>
      </c>
      <c r="M79" s="258">
        <f>SUM(M80:M81)</f>
        <v>3000</v>
      </c>
      <c r="N79" s="258">
        <f>SUM(N80:N81)</f>
        <v>0</v>
      </c>
      <c r="O79" s="258">
        <f aca="true" t="shared" si="17" ref="O79:U79">SUM(O80:O81)</f>
        <v>0</v>
      </c>
      <c r="P79" s="258">
        <f>SUM(P80:P83)</f>
        <v>65500</v>
      </c>
      <c r="Q79" s="258">
        <f t="shared" si="17"/>
        <v>0</v>
      </c>
      <c r="R79" s="258">
        <f t="shared" si="17"/>
        <v>3000</v>
      </c>
      <c r="S79" s="258">
        <f t="shared" si="17"/>
        <v>0</v>
      </c>
      <c r="T79" s="258">
        <f t="shared" si="17"/>
        <v>3000</v>
      </c>
      <c r="U79" s="258">
        <f t="shared" si="17"/>
        <v>0</v>
      </c>
      <c r="V79" s="260"/>
      <c r="W79" s="269"/>
      <c r="Y79" s="451"/>
      <c r="Z79" s="269"/>
      <c r="AA79" s="260"/>
    </row>
    <row r="80" spans="1:24" ht="15">
      <c r="A80" s="39">
        <v>24021</v>
      </c>
      <c r="C80" s="38" t="s">
        <v>563</v>
      </c>
      <c r="D80" s="39" t="s">
        <v>70</v>
      </c>
      <c r="E80" s="39" t="s">
        <v>486</v>
      </c>
      <c r="H80" s="40" t="s">
        <v>113</v>
      </c>
      <c r="I80" s="40" t="s">
        <v>113</v>
      </c>
      <c r="J80" s="40" t="s">
        <v>113</v>
      </c>
      <c r="K80" s="41" t="s">
        <v>648</v>
      </c>
      <c r="L80" s="39">
        <v>24021</v>
      </c>
      <c r="M80" s="244"/>
      <c r="N80" s="328"/>
      <c r="O80" s="53"/>
      <c r="P80" s="244">
        <v>500</v>
      </c>
      <c r="Q80" s="55"/>
      <c r="R80" s="244"/>
      <c r="S80" s="55"/>
      <c r="T80" s="244"/>
      <c r="U80" s="53"/>
      <c r="V80" s="216">
        <v>1</v>
      </c>
      <c r="W80" s="228"/>
      <c r="X80" s="313"/>
    </row>
    <row r="81" spans="1:24" ht="15">
      <c r="A81" s="39">
        <v>24022</v>
      </c>
      <c r="C81" s="38" t="s">
        <v>556</v>
      </c>
      <c r="D81" s="39" t="s">
        <v>155</v>
      </c>
      <c r="E81" s="39" t="s">
        <v>156</v>
      </c>
      <c r="G81" s="40" t="s">
        <v>113</v>
      </c>
      <c r="H81" s="40" t="s">
        <v>113</v>
      </c>
      <c r="I81" s="40" t="s">
        <v>113</v>
      </c>
      <c r="J81" s="40" t="s">
        <v>113</v>
      </c>
      <c r="K81" s="41" t="s">
        <v>686</v>
      </c>
      <c r="L81" s="39">
        <v>24022</v>
      </c>
      <c r="M81" s="244">
        <v>3000</v>
      </c>
      <c r="N81" s="328"/>
      <c r="O81" s="53"/>
      <c r="P81" s="244">
        <v>0</v>
      </c>
      <c r="Q81" s="55"/>
      <c r="R81" s="244">
        <v>3000</v>
      </c>
      <c r="S81" s="55"/>
      <c r="T81" s="244">
        <v>3000</v>
      </c>
      <c r="U81" s="53"/>
      <c r="V81" s="216">
        <v>1</v>
      </c>
      <c r="W81" s="228"/>
      <c r="X81" s="228"/>
    </row>
    <row r="82" spans="1:24" ht="15">
      <c r="A82" s="272">
        <v>24023</v>
      </c>
      <c r="B82" s="273"/>
      <c r="C82" s="273" t="s">
        <v>687</v>
      </c>
      <c r="D82" s="272" t="s">
        <v>655</v>
      </c>
      <c r="E82" s="272" t="s">
        <v>657</v>
      </c>
      <c r="F82" s="274"/>
      <c r="G82" s="274"/>
      <c r="H82" s="274" t="s">
        <v>113</v>
      </c>
      <c r="I82" s="274" t="s">
        <v>113</v>
      </c>
      <c r="J82" s="274" t="s">
        <v>113</v>
      </c>
      <c r="K82" s="275" t="s">
        <v>680</v>
      </c>
      <c r="L82" s="272">
        <v>24023</v>
      </c>
      <c r="M82" s="244"/>
      <c r="N82" s="328"/>
      <c r="O82" s="53"/>
      <c r="P82" s="278">
        <v>15000</v>
      </c>
      <c r="Q82" s="55"/>
      <c r="R82" s="278"/>
      <c r="S82" s="55"/>
      <c r="T82" s="278"/>
      <c r="U82" s="53"/>
      <c r="V82" s="216">
        <v>1</v>
      </c>
      <c r="W82" s="228"/>
      <c r="X82" s="228"/>
    </row>
    <row r="83" spans="1:23" ht="15">
      <c r="A83" s="272">
        <v>24024</v>
      </c>
      <c r="B83" s="273"/>
      <c r="C83" s="273" t="s">
        <v>697</v>
      </c>
      <c r="D83" s="272" t="s">
        <v>654</v>
      </c>
      <c r="E83" s="272" t="s">
        <v>656</v>
      </c>
      <c r="F83" s="274"/>
      <c r="G83" s="274"/>
      <c r="H83" s="274" t="s">
        <v>113</v>
      </c>
      <c r="I83" s="274" t="s">
        <v>113</v>
      </c>
      <c r="J83" s="274" t="s">
        <v>113</v>
      </c>
      <c r="K83" s="275" t="s">
        <v>680</v>
      </c>
      <c r="L83" s="272">
        <v>24024</v>
      </c>
      <c r="M83" s="244"/>
      <c r="N83" s="328"/>
      <c r="O83" s="53"/>
      <c r="P83" s="278">
        <v>50000</v>
      </c>
      <c r="Q83" s="55"/>
      <c r="R83" s="278"/>
      <c r="S83" s="55"/>
      <c r="T83" s="278"/>
      <c r="U83" s="53"/>
      <c r="V83" s="216">
        <v>1</v>
      </c>
      <c r="W83" s="228"/>
    </row>
    <row r="84" spans="4:23" ht="15">
      <c r="D84" s="39"/>
      <c r="L84" s="39"/>
      <c r="M84" s="244"/>
      <c r="N84" s="328"/>
      <c r="O84" s="53"/>
      <c r="P84" s="278"/>
      <c r="Q84" s="55"/>
      <c r="R84" s="278"/>
      <c r="S84" s="55"/>
      <c r="T84" s="278"/>
      <c r="U84" s="53"/>
      <c r="V84" s="216"/>
      <c r="W84" s="228"/>
    </row>
    <row r="85" spans="1:27" s="177" customFormat="1" ht="15">
      <c r="A85" s="172">
        <v>25</v>
      </c>
      <c r="B85" s="173" t="s">
        <v>71</v>
      </c>
      <c r="C85" s="173" t="s">
        <v>564</v>
      </c>
      <c r="D85" s="173"/>
      <c r="E85" s="172" t="s">
        <v>72</v>
      </c>
      <c r="F85" s="175"/>
      <c r="G85" s="175"/>
      <c r="H85" s="175"/>
      <c r="I85" s="175"/>
      <c r="J85" s="175"/>
      <c r="K85" s="176"/>
      <c r="L85" s="172">
        <v>25</v>
      </c>
      <c r="M85" s="245">
        <f>SUM(M86,M90)</f>
        <v>25000</v>
      </c>
      <c r="N85" s="245">
        <f>SUM(N86,N90)</f>
        <v>9763.38</v>
      </c>
      <c r="O85" s="245">
        <f aca="true" t="shared" si="18" ref="O85:T85">SUM(O86,O90)</f>
        <v>0</v>
      </c>
      <c r="P85" s="245">
        <f>SUM(P86,P90)</f>
        <v>35000</v>
      </c>
      <c r="Q85" s="245">
        <f t="shared" si="18"/>
        <v>0</v>
      </c>
      <c r="R85" s="245">
        <f t="shared" si="18"/>
        <v>22500</v>
      </c>
      <c r="S85" s="245">
        <f t="shared" si="18"/>
        <v>0</v>
      </c>
      <c r="T85" s="245">
        <f t="shared" si="18"/>
        <v>22500</v>
      </c>
      <c r="U85" s="245">
        <f>SUM(U86,U90)</f>
        <v>0</v>
      </c>
      <c r="V85" s="213"/>
      <c r="W85" s="229"/>
      <c r="Y85" s="445"/>
      <c r="Z85" s="229"/>
      <c r="AA85" s="213"/>
    </row>
    <row r="86" spans="1:27" s="263" customFormat="1" ht="15">
      <c r="A86" s="254">
        <v>2501</v>
      </c>
      <c r="B86" s="42"/>
      <c r="C86" s="42" t="s">
        <v>529</v>
      </c>
      <c r="D86" s="42" t="s">
        <v>73</v>
      </c>
      <c r="E86" s="254" t="s">
        <v>101</v>
      </c>
      <c r="F86" s="257" t="s">
        <v>113</v>
      </c>
      <c r="G86" s="257" t="s">
        <v>113</v>
      </c>
      <c r="H86" s="257" t="s">
        <v>113</v>
      </c>
      <c r="I86" s="257" t="s">
        <v>113</v>
      </c>
      <c r="J86" s="257" t="s">
        <v>113</v>
      </c>
      <c r="K86" s="43" t="s">
        <v>676</v>
      </c>
      <c r="L86" s="254">
        <v>2501</v>
      </c>
      <c r="M86" s="258">
        <f>SUM(M87:M88)</f>
        <v>20000</v>
      </c>
      <c r="N86" s="258">
        <f>SUM(N87:N88)</f>
        <v>9632.83</v>
      </c>
      <c r="O86" s="258">
        <f aca="true" t="shared" si="19" ref="O86:U86">SUM(O87:O88)</f>
        <v>0</v>
      </c>
      <c r="P86" s="258">
        <f t="shared" si="19"/>
        <v>20000</v>
      </c>
      <c r="Q86" s="258">
        <f t="shared" si="19"/>
        <v>0</v>
      </c>
      <c r="R86" s="258">
        <f t="shared" si="19"/>
        <v>20000</v>
      </c>
      <c r="S86" s="258">
        <f t="shared" si="19"/>
        <v>0</v>
      </c>
      <c r="T86" s="258">
        <f t="shared" si="19"/>
        <v>20000</v>
      </c>
      <c r="U86" s="258">
        <f t="shared" si="19"/>
        <v>0</v>
      </c>
      <c r="V86" s="260"/>
      <c r="W86" s="269"/>
      <c r="X86" s="269"/>
      <c r="Y86" s="451"/>
      <c r="Z86" s="269"/>
      <c r="AA86" s="260"/>
    </row>
    <row r="87" spans="1:24" ht="15">
      <c r="A87" s="39">
        <v>25011</v>
      </c>
      <c r="C87" s="38" t="s">
        <v>527</v>
      </c>
      <c r="D87" s="39" t="s">
        <v>74</v>
      </c>
      <c r="E87" s="39" t="s">
        <v>157</v>
      </c>
      <c r="F87" s="40" t="s">
        <v>113</v>
      </c>
      <c r="G87" s="40" t="s">
        <v>113</v>
      </c>
      <c r="H87" s="40" t="s">
        <v>113</v>
      </c>
      <c r="I87" s="40" t="s">
        <v>113</v>
      </c>
      <c r="J87" s="40" t="s">
        <v>113</v>
      </c>
      <c r="K87" s="41" t="s">
        <v>676</v>
      </c>
      <c r="L87" s="39">
        <v>25011</v>
      </c>
      <c r="M87" s="244">
        <v>16000</v>
      </c>
      <c r="N87" s="328">
        <v>9632.83</v>
      </c>
      <c r="O87" s="53"/>
      <c r="P87" s="244">
        <v>16000</v>
      </c>
      <c r="Q87" s="55"/>
      <c r="R87" s="244">
        <v>16000</v>
      </c>
      <c r="S87" s="55"/>
      <c r="T87" s="244">
        <v>16000</v>
      </c>
      <c r="U87" s="53"/>
      <c r="V87" s="216">
        <v>1</v>
      </c>
      <c r="W87" s="228"/>
      <c r="X87" s="228"/>
    </row>
    <row r="88" spans="1:24" ht="15">
      <c r="A88" s="39">
        <v>25012</v>
      </c>
      <c r="C88" s="38" t="s">
        <v>528</v>
      </c>
      <c r="D88" s="39" t="s">
        <v>158</v>
      </c>
      <c r="E88" s="39" t="s">
        <v>159</v>
      </c>
      <c r="F88" s="40" t="s">
        <v>113</v>
      </c>
      <c r="G88" s="40" t="s">
        <v>113</v>
      </c>
      <c r="H88" s="40" t="s">
        <v>113</v>
      </c>
      <c r="I88" s="40" t="s">
        <v>113</v>
      </c>
      <c r="J88" s="40" t="s">
        <v>113</v>
      </c>
      <c r="K88" s="41" t="s">
        <v>676</v>
      </c>
      <c r="L88" s="39">
        <v>25012</v>
      </c>
      <c r="M88" s="244">
        <v>4000</v>
      </c>
      <c r="N88" s="328"/>
      <c r="O88" s="53"/>
      <c r="P88" s="244">
        <v>4000</v>
      </c>
      <c r="Q88" s="55"/>
      <c r="R88" s="244">
        <v>4000</v>
      </c>
      <c r="S88" s="55"/>
      <c r="T88" s="244">
        <v>4000</v>
      </c>
      <c r="U88" s="53"/>
      <c r="V88" s="216">
        <v>1</v>
      </c>
      <c r="W88" s="228"/>
      <c r="X88" s="228"/>
    </row>
    <row r="89" spans="4:23" ht="15">
      <c r="D89" s="39"/>
      <c r="L89" s="39"/>
      <c r="M89" s="244"/>
      <c r="N89" s="328"/>
      <c r="O89" s="53"/>
      <c r="P89" s="244"/>
      <c r="Q89" s="55"/>
      <c r="R89" s="244"/>
      <c r="S89" s="55"/>
      <c r="T89" s="244"/>
      <c r="U89" s="53"/>
      <c r="V89" s="216"/>
      <c r="W89" s="228"/>
    </row>
    <row r="90" spans="1:27" s="263" customFormat="1" ht="15">
      <c r="A90" s="254">
        <v>2502</v>
      </c>
      <c r="B90" s="42"/>
      <c r="C90" s="42" t="s">
        <v>530</v>
      </c>
      <c r="D90" s="42" t="s">
        <v>75</v>
      </c>
      <c r="E90" s="254" t="s">
        <v>665</v>
      </c>
      <c r="F90" s="257" t="s">
        <v>113</v>
      </c>
      <c r="G90" s="257" t="s">
        <v>113</v>
      </c>
      <c r="H90" s="257" t="s">
        <v>113</v>
      </c>
      <c r="I90" s="257" t="s">
        <v>113</v>
      </c>
      <c r="J90" s="257" t="s">
        <v>113</v>
      </c>
      <c r="K90" s="271" t="s">
        <v>676</v>
      </c>
      <c r="L90" s="254">
        <v>2502</v>
      </c>
      <c r="M90" s="258">
        <f>SUM(M92)</f>
        <v>5000</v>
      </c>
      <c r="N90" s="258">
        <f>SUM(N91:N92)</f>
        <v>130.55</v>
      </c>
      <c r="O90" s="258">
        <f>SUM(O92)</f>
        <v>0</v>
      </c>
      <c r="P90" s="258">
        <f>SUM(P91:P92)</f>
        <v>15000</v>
      </c>
      <c r="Q90" s="258">
        <f>SUM(Q92)</f>
        <v>0</v>
      </c>
      <c r="R90" s="258">
        <f>SUM(R91:R92)</f>
        <v>2500</v>
      </c>
      <c r="S90" s="258">
        <f>SUM(S92)</f>
        <v>0</v>
      </c>
      <c r="T90" s="258">
        <f>SUM(T91:T92)</f>
        <v>2500</v>
      </c>
      <c r="U90" s="258">
        <f>SUM(U92)</f>
        <v>0</v>
      </c>
      <c r="V90" s="260"/>
      <c r="W90" s="269"/>
      <c r="X90" s="269"/>
      <c r="Y90" s="451"/>
      <c r="Z90" s="269"/>
      <c r="AA90" s="260"/>
    </row>
    <row r="91" spans="1:23" ht="15">
      <c r="A91" s="39">
        <v>25021</v>
      </c>
      <c r="C91" s="38" t="s">
        <v>557</v>
      </c>
      <c r="D91" s="39" t="s">
        <v>666</v>
      </c>
      <c r="E91" s="39" t="s">
        <v>102</v>
      </c>
      <c r="H91" s="40" t="s">
        <v>113</v>
      </c>
      <c r="I91" s="40" t="s">
        <v>113</v>
      </c>
      <c r="J91" s="40" t="s">
        <v>113</v>
      </c>
      <c r="K91" s="41" t="s">
        <v>676</v>
      </c>
      <c r="L91" s="39">
        <v>25021</v>
      </c>
      <c r="M91" s="244">
        <v>0</v>
      </c>
      <c r="N91" s="328">
        <v>100.55</v>
      </c>
      <c r="O91" s="53"/>
      <c r="P91" s="244">
        <v>0</v>
      </c>
      <c r="Q91" s="55"/>
      <c r="R91" s="244">
        <v>2500</v>
      </c>
      <c r="S91" s="55"/>
      <c r="T91" s="244">
        <v>2500</v>
      </c>
      <c r="U91" s="53"/>
      <c r="V91" s="216">
        <v>1</v>
      </c>
      <c r="W91" s="228"/>
    </row>
    <row r="92" spans="1:24" ht="15">
      <c r="A92" s="39">
        <v>25022</v>
      </c>
      <c r="C92" s="38" t="s">
        <v>558</v>
      </c>
      <c r="D92" s="39" t="s">
        <v>698</v>
      </c>
      <c r="E92" s="39" t="s">
        <v>160</v>
      </c>
      <c r="F92" s="40" t="s">
        <v>113</v>
      </c>
      <c r="G92" s="40" t="s">
        <v>113</v>
      </c>
      <c r="H92" s="40" t="s">
        <v>113</v>
      </c>
      <c r="I92" s="40" t="s">
        <v>113</v>
      </c>
      <c r="J92" s="40" t="s">
        <v>113</v>
      </c>
      <c r="K92" s="41" t="s">
        <v>676</v>
      </c>
      <c r="L92" s="39">
        <v>25022</v>
      </c>
      <c r="M92" s="244">
        <v>5000</v>
      </c>
      <c r="N92" s="328">
        <v>30</v>
      </c>
      <c r="O92" s="53"/>
      <c r="P92" s="244">
        <v>15000</v>
      </c>
      <c r="Q92" s="55"/>
      <c r="R92" s="244">
        <v>0</v>
      </c>
      <c r="S92" s="55"/>
      <c r="T92" s="244">
        <v>0</v>
      </c>
      <c r="U92" s="53"/>
      <c r="V92" s="216">
        <v>1</v>
      </c>
      <c r="W92" s="228"/>
      <c r="X92" s="228"/>
    </row>
    <row r="93" spans="1:23" ht="15">
      <c r="A93" s="272"/>
      <c r="B93" s="273"/>
      <c r="C93" s="273"/>
      <c r="D93" s="272"/>
      <c r="E93" s="272"/>
      <c r="F93" s="274"/>
      <c r="G93" s="274"/>
      <c r="H93" s="274"/>
      <c r="I93" s="274"/>
      <c r="J93" s="274"/>
      <c r="K93" s="275"/>
      <c r="L93" s="272"/>
      <c r="M93" s="244"/>
      <c r="N93" s="328"/>
      <c r="O93" s="53"/>
      <c r="P93" s="278"/>
      <c r="Q93" s="55"/>
      <c r="R93" s="278"/>
      <c r="S93" s="55"/>
      <c r="T93" s="278"/>
      <c r="U93" s="53"/>
      <c r="V93" s="216"/>
      <c r="W93" s="228"/>
    </row>
    <row r="94" spans="1:27" s="177" customFormat="1" ht="15">
      <c r="A94" s="172">
        <v>26</v>
      </c>
      <c r="B94" s="173" t="s">
        <v>77</v>
      </c>
      <c r="C94" s="173" t="s">
        <v>565</v>
      </c>
      <c r="D94" s="173"/>
      <c r="E94" s="172" t="s">
        <v>78</v>
      </c>
      <c r="F94" s="175"/>
      <c r="G94" s="175"/>
      <c r="H94" s="175"/>
      <c r="I94" s="175"/>
      <c r="J94" s="175"/>
      <c r="K94" s="176"/>
      <c r="L94" s="172">
        <v>26</v>
      </c>
      <c r="M94" s="245">
        <f>SUM(M108,M104,M100,M95)</f>
        <v>12000</v>
      </c>
      <c r="N94" s="245">
        <f>SUM(N108,N104,N100,N95)</f>
        <v>2670.89</v>
      </c>
      <c r="O94" s="245">
        <f aca="true" t="shared" si="20" ref="O94:U94">SUM(O108,O104,O100,O95)</f>
        <v>0</v>
      </c>
      <c r="P94" s="245">
        <f t="shared" si="20"/>
        <v>28000</v>
      </c>
      <c r="Q94" s="245">
        <f t="shared" si="20"/>
        <v>0</v>
      </c>
      <c r="R94" s="245">
        <f t="shared" si="20"/>
        <v>12000</v>
      </c>
      <c r="S94" s="245">
        <f t="shared" si="20"/>
        <v>0</v>
      </c>
      <c r="T94" s="245">
        <f t="shared" si="20"/>
        <v>12000</v>
      </c>
      <c r="U94" s="245">
        <f t="shared" si="20"/>
        <v>0</v>
      </c>
      <c r="V94" s="213"/>
      <c r="W94" s="229"/>
      <c r="Y94" s="445"/>
      <c r="Z94" s="229"/>
      <c r="AA94" s="213"/>
    </row>
    <row r="95" spans="1:27" s="263" customFormat="1" ht="15">
      <c r="A95" s="254">
        <v>2601</v>
      </c>
      <c r="B95" s="42"/>
      <c r="C95" s="42" t="s">
        <v>531</v>
      </c>
      <c r="D95" s="42" t="s">
        <v>103</v>
      </c>
      <c r="E95" s="254" t="s">
        <v>104</v>
      </c>
      <c r="F95" s="257" t="s">
        <v>113</v>
      </c>
      <c r="G95" s="257" t="s">
        <v>113</v>
      </c>
      <c r="H95" s="257"/>
      <c r="I95" s="257"/>
      <c r="J95" s="257"/>
      <c r="K95" s="43" t="s">
        <v>490</v>
      </c>
      <c r="L95" s="254">
        <v>2601</v>
      </c>
      <c r="M95" s="258">
        <f>SUM(M96:M98)</f>
        <v>2000</v>
      </c>
      <c r="N95" s="258">
        <f>SUM(N96:N98)</f>
        <v>0</v>
      </c>
      <c r="O95" s="258">
        <f aca="true" t="shared" si="21" ref="O95:U95">SUM(O96:O98)</f>
        <v>0</v>
      </c>
      <c r="P95" s="258">
        <f t="shared" si="21"/>
        <v>0</v>
      </c>
      <c r="Q95" s="258">
        <f t="shared" si="21"/>
        <v>0</v>
      </c>
      <c r="R95" s="258">
        <f t="shared" si="21"/>
        <v>2000</v>
      </c>
      <c r="S95" s="258">
        <f t="shared" si="21"/>
        <v>0</v>
      </c>
      <c r="T95" s="258">
        <f t="shared" si="21"/>
        <v>2000</v>
      </c>
      <c r="U95" s="258">
        <f t="shared" si="21"/>
        <v>0</v>
      </c>
      <c r="V95" s="260"/>
      <c r="W95" s="269"/>
      <c r="X95" s="269"/>
      <c r="Y95" s="451"/>
      <c r="Z95" s="269"/>
      <c r="AA95" s="260"/>
    </row>
    <row r="96" spans="1:24" ht="15">
      <c r="A96" s="39">
        <v>26011</v>
      </c>
      <c r="C96" s="38" t="s">
        <v>537</v>
      </c>
      <c r="D96" s="39" t="s">
        <v>161</v>
      </c>
      <c r="E96" s="39" t="s">
        <v>164</v>
      </c>
      <c r="F96" s="40" t="s">
        <v>113</v>
      </c>
      <c r="H96" s="40" t="s">
        <v>113</v>
      </c>
      <c r="K96" s="41" t="s">
        <v>680</v>
      </c>
      <c r="L96" s="39">
        <v>26011</v>
      </c>
      <c r="M96" s="244">
        <v>0</v>
      </c>
      <c r="N96" s="328">
        <v>0</v>
      </c>
      <c r="O96" s="53"/>
      <c r="P96" s="278">
        <v>0</v>
      </c>
      <c r="Q96" s="55"/>
      <c r="R96" s="278"/>
      <c r="S96" s="55"/>
      <c r="T96" s="278"/>
      <c r="U96" s="53"/>
      <c r="V96" s="216">
        <v>1</v>
      </c>
      <c r="W96" s="228"/>
      <c r="X96" s="228"/>
    </row>
    <row r="97" spans="1:24" ht="15">
      <c r="A97" s="39">
        <v>26012</v>
      </c>
      <c r="C97" s="38" t="s">
        <v>538</v>
      </c>
      <c r="D97" s="39" t="s">
        <v>79</v>
      </c>
      <c r="E97" s="39" t="s">
        <v>488</v>
      </c>
      <c r="F97" s="40" t="s">
        <v>206</v>
      </c>
      <c r="G97" s="40" t="s">
        <v>113</v>
      </c>
      <c r="J97" s="40" t="s">
        <v>113</v>
      </c>
      <c r="K97" s="41" t="s">
        <v>680</v>
      </c>
      <c r="L97" s="39">
        <v>26012</v>
      </c>
      <c r="M97" s="244">
        <v>1000</v>
      </c>
      <c r="N97" s="328">
        <v>0</v>
      </c>
      <c r="O97" s="53"/>
      <c r="P97" s="244">
        <v>0</v>
      </c>
      <c r="Q97" s="55"/>
      <c r="R97" s="244">
        <v>1000</v>
      </c>
      <c r="S97" s="55"/>
      <c r="T97" s="244">
        <v>1000</v>
      </c>
      <c r="U97" s="53"/>
      <c r="V97" s="216"/>
      <c r="W97" s="228"/>
      <c r="X97" s="228"/>
    </row>
    <row r="98" spans="1:24" ht="15">
      <c r="A98" s="39">
        <v>26013</v>
      </c>
      <c r="C98" s="38" t="s">
        <v>539</v>
      </c>
      <c r="D98" s="39" t="s">
        <v>162</v>
      </c>
      <c r="E98" s="39" t="s">
        <v>165</v>
      </c>
      <c r="F98" s="40" t="s">
        <v>113</v>
      </c>
      <c r="G98" s="40" t="s">
        <v>113</v>
      </c>
      <c r="I98" s="40" t="s">
        <v>113</v>
      </c>
      <c r="J98" s="40" t="s">
        <v>113</v>
      </c>
      <c r="K98" s="41" t="s">
        <v>680</v>
      </c>
      <c r="L98" s="39">
        <v>26013</v>
      </c>
      <c r="M98" s="244">
        <v>1000</v>
      </c>
      <c r="N98" s="328">
        <v>0</v>
      </c>
      <c r="O98" s="53"/>
      <c r="P98" s="244">
        <v>0</v>
      </c>
      <c r="Q98" s="55"/>
      <c r="R98" s="244">
        <v>1000</v>
      </c>
      <c r="S98" s="55"/>
      <c r="T98" s="244">
        <v>1000</v>
      </c>
      <c r="U98" s="53"/>
      <c r="V98" s="216"/>
      <c r="W98" s="228"/>
      <c r="X98" s="228"/>
    </row>
    <row r="99" spans="12:24" ht="15">
      <c r="L99" s="39"/>
      <c r="M99" s="244"/>
      <c r="N99" s="328"/>
      <c r="O99" s="53"/>
      <c r="P99" s="244"/>
      <c r="Q99" s="55"/>
      <c r="R99" s="244"/>
      <c r="S99" s="55"/>
      <c r="T99" s="244"/>
      <c r="U99" s="53"/>
      <c r="V99" s="216"/>
      <c r="W99" s="228"/>
      <c r="X99" s="228"/>
    </row>
    <row r="100" spans="1:27" s="263" customFormat="1" ht="15">
      <c r="A100" s="254">
        <v>2602</v>
      </c>
      <c r="B100" s="42"/>
      <c r="C100" s="42" t="s">
        <v>540</v>
      </c>
      <c r="D100" s="42" t="s">
        <v>80</v>
      </c>
      <c r="E100" s="254" t="s">
        <v>105</v>
      </c>
      <c r="F100" s="257" t="s">
        <v>113</v>
      </c>
      <c r="G100" s="257" t="s">
        <v>113</v>
      </c>
      <c r="H100" s="257"/>
      <c r="I100" s="257"/>
      <c r="J100" s="257"/>
      <c r="K100" s="43" t="s">
        <v>495</v>
      </c>
      <c r="L100" s="254">
        <v>2602</v>
      </c>
      <c r="M100" s="258">
        <f>SUM(M101:M102)</f>
        <v>4000</v>
      </c>
      <c r="N100" s="258">
        <f>SUM(N101:N102)</f>
        <v>857.33</v>
      </c>
      <c r="O100" s="258">
        <f aca="true" t="shared" si="22" ref="O100:T100">SUM(O101:O102)</f>
        <v>0</v>
      </c>
      <c r="P100" s="258">
        <f t="shared" si="22"/>
        <v>20000</v>
      </c>
      <c r="Q100" s="258">
        <f t="shared" si="22"/>
        <v>0</v>
      </c>
      <c r="R100" s="258">
        <f t="shared" si="22"/>
        <v>4000</v>
      </c>
      <c r="S100" s="258">
        <f t="shared" si="22"/>
        <v>0</v>
      </c>
      <c r="T100" s="258">
        <f t="shared" si="22"/>
        <v>4000</v>
      </c>
      <c r="U100" s="259"/>
      <c r="V100" s="260"/>
      <c r="W100" s="269"/>
      <c r="X100" s="269"/>
      <c r="Y100" s="451"/>
      <c r="Z100" s="269"/>
      <c r="AA100" s="260"/>
    </row>
    <row r="101" spans="1:24" ht="15">
      <c r="A101" s="39">
        <v>26021</v>
      </c>
      <c r="C101" s="38" t="s">
        <v>559</v>
      </c>
      <c r="D101" s="39" t="s">
        <v>81</v>
      </c>
      <c r="E101" s="39" t="s">
        <v>168</v>
      </c>
      <c r="F101" s="40" t="s">
        <v>113</v>
      </c>
      <c r="G101" s="40" t="s">
        <v>113</v>
      </c>
      <c r="H101" s="40" t="s">
        <v>113</v>
      </c>
      <c r="I101" s="40" t="s">
        <v>113</v>
      </c>
      <c r="J101" s="40" t="s">
        <v>113</v>
      </c>
      <c r="K101" s="41" t="s">
        <v>495</v>
      </c>
      <c r="L101" s="39">
        <v>26021</v>
      </c>
      <c r="M101" s="244">
        <v>3500</v>
      </c>
      <c r="N101" s="328">
        <v>857.33</v>
      </c>
      <c r="O101" s="53"/>
      <c r="P101" s="244">
        <v>20000</v>
      </c>
      <c r="Q101" s="55"/>
      <c r="R101" s="244">
        <v>3500</v>
      </c>
      <c r="S101" s="55"/>
      <c r="T101" s="244">
        <v>3500</v>
      </c>
      <c r="U101" s="53"/>
      <c r="V101" s="216">
        <v>1</v>
      </c>
      <c r="W101" s="228"/>
      <c r="X101" s="228"/>
    </row>
    <row r="102" spans="1:24" ht="15">
      <c r="A102" s="39">
        <v>26022</v>
      </c>
      <c r="C102" s="38" t="s">
        <v>560</v>
      </c>
      <c r="D102" s="39" t="s">
        <v>166</v>
      </c>
      <c r="E102" s="39" t="s">
        <v>167</v>
      </c>
      <c r="G102" s="40" t="s">
        <v>113</v>
      </c>
      <c r="K102" s="41" t="s">
        <v>115</v>
      </c>
      <c r="L102" s="39">
        <v>26022</v>
      </c>
      <c r="M102" s="244">
        <v>500</v>
      </c>
      <c r="N102" s="328"/>
      <c r="O102" s="53"/>
      <c r="P102" s="244">
        <v>0</v>
      </c>
      <c r="Q102" s="55"/>
      <c r="R102" s="244">
        <v>500</v>
      </c>
      <c r="S102" s="55"/>
      <c r="T102" s="244">
        <v>500</v>
      </c>
      <c r="U102" s="53"/>
      <c r="V102" s="216"/>
      <c r="W102" s="228"/>
      <c r="X102" s="228"/>
    </row>
    <row r="103" spans="4:23" ht="15">
      <c r="D103" s="39"/>
      <c r="L103" s="39"/>
      <c r="M103" s="244"/>
      <c r="N103" s="328"/>
      <c r="O103" s="53"/>
      <c r="P103" s="244"/>
      <c r="Q103" s="55"/>
      <c r="R103" s="244"/>
      <c r="S103" s="55"/>
      <c r="T103" s="244"/>
      <c r="U103" s="53"/>
      <c r="V103" s="216"/>
      <c r="W103" s="228"/>
    </row>
    <row r="104" spans="1:27" s="263" customFormat="1" ht="15">
      <c r="A104" s="254">
        <v>2603</v>
      </c>
      <c r="B104" s="42"/>
      <c r="C104" s="42" t="s">
        <v>532</v>
      </c>
      <c r="D104" s="42" t="s">
        <v>82</v>
      </c>
      <c r="E104" s="254" t="s">
        <v>106</v>
      </c>
      <c r="F104" s="257"/>
      <c r="G104" s="257" t="s">
        <v>113</v>
      </c>
      <c r="H104" s="257" t="s">
        <v>113</v>
      </c>
      <c r="I104" s="257" t="s">
        <v>113</v>
      </c>
      <c r="J104" s="257"/>
      <c r="K104" s="43" t="s">
        <v>494</v>
      </c>
      <c r="L104" s="254">
        <v>2603</v>
      </c>
      <c r="M104" s="258">
        <f>SUM(M105:M106)</f>
        <v>4000</v>
      </c>
      <c r="N104" s="258">
        <f>SUM(N105:N106)</f>
        <v>0</v>
      </c>
      <c r="O104" s="258">
        <f aca="true" t="shared" si="23" ref="O104:T104">SUM(O105:O106)</f>
        <v>0</v>
      </c>
      <c r="P104" s="258">
        <f t="shared" si="23"/>
        <v>6000</v>
      </c>
      <c r="Q104" s="258">
        <f t="shared" si="23"/>
        <v>0</v>
      </c>
      <c r="R104" s="258">
        <f t="shared" si="23"/>
        <v>4000</v>
      </c>
      <c r="S104" s="258">
        <f t="shared" si="23"/>
        <v>0</v>
      </c>
      <c r="T104" s="258">
        <f t="shared" si="23"/>
        <v>4000</v>
      </c>
      <c r="U104" s="259"/>
      <c r="V104" s="269"/>
      <c r="Y104" s="451"/>
      <c r="Z104" s="269"/>
      <c r="AA104" s="260"/>
    </row>
    <row r="105" spans="1:23" ht="15">
      <c r="A105" s="39">
        <v>26031</v>
      </c>
      <c r="C105" s="38" t="s">
        <v>541</v>
      </c>
      <c r="D105" s="39" t="s">
        <v>83</v>
      </c>
      <c r="E105" s="39" t="s">
        <v>169</v>
      </c>
      <c r="G105" s="40" t="s">
        <v>113</v>
      </c>
      <c r="H105" s="40" t="s">
        <v>113</v>
      </c>
      <c r="K105" s="41" t="s">
        <v>494</v>
      </c>
      <c r="L105" s="39">
        <v>26031</v>
      </c>
      <c r="M105" s="244">
        <v>4000</v>
      </c>
      <c r="N105" s="328"/>
      <c r="O105" s="53" t="s">
        <v>206</v>
      </c>
      <c r="P105" s="244">
        <v>6000</v>
      </c>
      <c r="Q105" s="55"/>
      <c r="R105" s="244">
        <v>4000</v>
      </c>
      <c r="S105" s="55"/>
      <c r="T105" s="244">
        <v>4000</v>
      </c>
      <c r="U105" s="53"/>
      <c r="V105" s="216">
        <v>0</v>
      </c>
      <c r="W105" s="228"/>
    </row>
    <row r="106" spans="1:23" ht="15">
      <c r="A106" s="39">
        <v>26032</v>
      </c>
      <c r="C106" s="38" t="s">
        <v>542</v>
      </c>
      <c r="D106" s="50" t="s">
        <v>107</v>
      </c>
      <c r="E106" s="39" t="s">
        <v>30</v>
      </c>
      <c r="I106" s="40" t="s">
        <v>113</v>
      </c>
      <c r="K106" s="41" t="s">
        <v>494</v>
      </c>
      <c r="L106" s="39">
        <v>26032</v>
      </c>
      <c r="M106" s="244"/>
      <c r="N106" s="328"/>
      <c r="O106" s="53"/>
      <c r="P106" s="244">
        <v>0</v>
      </c>
      <c r="Q106" s="55"/>
      <c r="R106" s="244"/>
      <c r="S106" s="55"/>
      <c r="T106" s="244"/>
      <c r="U106" s="53"/>
      <c r="V106" s="216">
        <v>0</v>
      </c>
      <c r="W106" s="228"/>
    </row>
    <row r="107" spans="1:23" ht="15">
      <c r="A107" s="49"/>
      <c r="C107" s="47"/>
      <c r="D107" s="39"/>
      <c r="E107" s="49"/>
      <c r="F107" s="48"/>
      <c r="L107" s="49"/>
      <c r="M107" s="244"/>
      <c r="N107" s="328"/>
      <c r="O107" s="53"/>
      <c r="P107" s="244"/>
      <c r="Q107" s="55"/>
      <c r="R107" s="244"/>
      <c r="S107" s="55"/>
      <c r="T107" s="244"/>
      <c r="U107" s="53"/>
      <c r="V107" s="216"/>
      <c r="W107" s="228"/>
    </row>
    <row r="108" spans="1:27" s="263" customFormat="1" ht="15">
      <c r="A108" s="254">
        <v>2604</v>
      </c>
      <c r="B108" s="42"/>
      <c r="C108" s="42" t="s">
        <v>533</v>
      </c>
      <c r="D108" s="42" t="s">
        <v>90</v>
      </c>
      <c r="E108" s="254" t="s">
        <v>108</v>
      </c>
      <c r="F108" s="257"/>
      <c r="G108" s="257" t="s">
        <v>113</v>
      </c>
      <c r="H108" s="257" t="s">
        <v>113</v>
      </c>
      <c r="I108" s="257" t="s">
        <v>113</v>
      </c>
      <c r="J108" s="257" t="s">
        <v>113</v>
      </c>
      <c r="K108" s="43" t="s">
        <v>680</v>
      </c>
      <c r="L108" s="254">
        <v>2604</v>
      </c>
      <c r="M108" s="258">
        <f>SUM(M109:M110)</f>
        <v>2000</v>
      </c>
      <c r="N108" s="258">
        <f>SUM(N109:N110)</f>
        <v>1813.56</v>
      </c>
      <c r="O108" s="258">
        <f aca="true" t="shared" si="24" ref="O108:U108">SUM(O109:O110)</f>
        <v>0</v>
      </c>
      <c r="P108" s="258">
        <f t="shared" si="24"/>
        <v>2000</v>
      </c>
      <c r="Q108" s="258">
        <f t="shared" si="24"/>
        <v>0</v>
      </c>
      <c r="R108" s="258">
        <f t="shared" si="24"/>
        <v>2000</v>
      </c>
      <c r="S108" s="258">
        <f t="shared" si="24"/>
        <v>0</v>
      </c>
      <c r="T108" s="258">
        <f t="shared" si="24"/>
        <v>2000</v>
      </c>
      <c r="U108" s="258">
        <f t="shared" si="24"/>
        <v>0</v>
      </c>
      <c r="V108" s="260"/>
      <c r="W108" s="269"/>
      <c r="X108" s="269"/>
      <c r="Y108" s="451"/>
      <c r="Z108" s="343"/>
      <c r="AA108" s="260"/>
    </row>
    <row r="109" spans="1:24" ht="15">
      <c r="A109" s="39">
        <v>26041</v>
      </c>
      <c r="C109" s="38" t="s">
        <v>543</v>
      </c>
      <c r="D109" s="39" t="s">
        <v>91</v>
      </c>
      <c r="E109" s="39" t="s">
        <v>163</v>
      </c>
      <c r="G109" s="40" t="s">
        <v>489</v>
      </c>
      <c r="H109" s="40" t="s">
        <v>492</v>
      </c>
      <c r="I109" s="40" t="s">
        <v>493</v>
      </c>
      <c r="J109" s="40" t="s">
        <v>491</v>
      </c>
      <c r="K109" s="41" t="s">
        <v>680</v>
      </c>
      <c r="L109" s="39">
        <v>26041</v>
      </c>
      <c r="M109" s="244">
        <v>2000</v>
      </c>
      <c r="N109" s="328">
        <v>1813.56</v>
      </c>
      <c r="O109" s="53"/>
      <c r="P109" s="244">
        <v>2000</v>
      </c>
      <c r="Q109" s="55"/>
      <c r="R109" s="244">
        <v>2000</v>
      </c>
      <c r="S109" s="55"/>
      <c r="T109" s="244">
        <v>2000</v>
      </c>
      <c r="U109" s="53"/>
      <c r="V109" s="216">
        <v>1</v>
      </c>
      <c r="W109" s="228"/>
      <c r="X109" s="228"/>
    </row>
    <row r="110" spans="4:24" ht="15">
      <c r="D110" s="39"/>
      <c r="L110" s="39"/>
      <c r="M110" s="244"/>
      <c r="N110" s="328"/>
      <c r="O110" s="53"/>
      <c r="P110" s="244"/>
      <c r="Q110" s="55"/>
      <c r="R110" s="244"/>
      <c r="S110" s="55"/>
      <c r="T110" s="244"/>
      <c r="U110" s="53"/>
      <c r="V110" s="216"/>
      <c r="W110" s="228"/>
      <c r="X110" s="228"/>
    </row>
    <row r="111" spans="1:27" s="182" customFormat="1" ht="15">
      <c r="A111" s="178">
        <v>27</v>
      </c>
      <c r="B111" s="179" t="s">
        <v>57</v>
      </c>
      <c r="C111" s="179" t="s">
        <v>566</v>
      </c>
      <c r="D111" s="179"/>
      <c r="E111" s="178" t="s">
        <v>58</v>
      </c>
      <c r="F111" s="180"/>
      <c r="G111" s="180"/>
      <c r="H111" s="180"/>
      <c r="I111" s="180"/>
      <c r="J111" s="180"/>
      <c r="K111" s="181"/>
      <c r="L111" s="178">
        <v>27</v>
      </c>
      <c r="M111" s="245">
        <f>SUM(M121,M117,M112)</f>
        <v>10000</v>
      </c>
      <c r="N111" s="245">
        <f>SUM(N121,N117,N112)</f>
        <v>4025.67</v>
      </c>
      <c r="O111" s="245">
        <f aca="true" t="shared" si="25" ref="O111:U111">SUM(O121,O117,O112)</f>
        <v>0</v>
      </c>
      <c r="P111" s="245">
        <f t="shared" si="25"/>
        <v>3000</v>
      </c>
      <c r="Q111" s="245">
        <f t="shared" si="25"/>
        <v>0</v>
      </c>
      <c r="R111" s="245">
        <f t="shared" si="25"/>
        <v>10000</v>
      </c>
      <c r="S111" s="245">
        <f t="shared" si="25"/>
        <v>0</v>
      </c>
      <c r="T111" s="245">
        <f t="shared" si="25"/>
        <v>10000</v>
      </c>
      <c r="U111" s="245">
        <f t="shared" si="25"/>
        <v>0</v>
      </c>
      <c r="V111" s="217"/>
      <c r="W111" s="230"/>
      <c r="Y111" s="453"/>
      <c r="Z111" s="230"/>
      <c r="AA111" s="217"/>
    </row>
    <row r="112" spans="1:27" s="263" customFormat="1" ht="15">
      <c r="A112" s="254">
        <v>2701</v>
      </c>
      <c r="B112" s="42"/>
      <c r="C112" s="42" t="s">
        <v>534</v>
      </c>
      <c r="D112" s="42" t="s">
        <v>59</v>
      </c>
      <c r="E112" s="254" t="s">
        <v>109</v>
      </c>
      <c r="F112" s="257"/>
      <c r="G112" s="257"/>
      <c r="H112" s="257"/>
      <c r="I112" s="257"/>
      <c r="J112" s="257"/>
      <c r="K112" s="43" t="s">
        <v>648</v>
      </c>
      <c r="L112" s="254">
        <v>2701</v>
      </c>
      <c r="M112" s="258">
        <f>SUM(M113:M115)</f>
        <v>6000</v>
      </c>
      <c r="N112" s="258">
        <f>SUM(N113:N115)</f>
        <v>1209.76</v>
      </c>
      <c r="O112" s="258">
        <f aca="true" t="shared" si="26" ref="O112:U112">SUM(O113:O115)</f>
        <v>0</v>
      </c>
      <c r="P112" s="258">
        <f t="shared" si="26"/>
        <v>1500</v>
      </c>
      <c r="Q112" s="258">
        <f t="shared" si="26"/>
        <v>0</v>
      </c>
      <c r="R112" s="258">
        <f t="shared" si="26"/>
        <v>6000</v>
      </c>
      <c r="S112" s="258">
        <f t="shared" si="26"/>
        <v>0</v>
      </c>
      <c r="T112" s="258">
        <f t="shared" si="26"/>
        <v>6000</v>
      </c>
      <c r="U112" s="258">
        <f t="shared" si="26"/>
        <v>0</v>
      </c>
      <c r="V112" s="260"/>
      <c r="W112" s="269"/>
      <c r="Y112" s="451"/>
      <c r="Z112" s="269"/>
      <c r="AA112" s="260"/>
    </row>
    <row r="113" spans="1:23" ht="15">
      <c r="A113" s="39">
        <v>27011</v>
      </c>
      <c r="C113" s="38" t="s">
        <v>544</v>
      </c>
      <c r="D113" s="39" t="s">
        <v>60</v>
      </c>
      <c r="E113" s="39" t="s">
        <v>171</v>
      </c>
      <c r="F113" s="40" t="s">
        <v>113</v>
      </c>
      <c r="G113" s="40" t="s">
        <v>113</v>
      </c>
      <c r="H113" s="40" t="s">
        <v>113</v>
      </c>
      <c r="I113" s="40" t="s">
        <v>113</v>
      </c>
      <c r="J113" s="40" t="s">
        <v>113</v>
      </c>
      <c r="K113" s="41" t="s">
        <v>648</v>
      </c>
      <c r="L113" s="39">
        <v>27011</v>
      </c>
      <c r="M113" s="244">
        <v>4000</v>
      </c>
      <c r="N113" s="328">
        <v>1209.76</v>
      </c>
      <c r="O113" s="53"/>
      <c r="P113" s="244">
        <v>500</v>
      </c>
      <c r="Q113" s="55"/>
      <c r="R113" s="244">
        <v>4000</v>
      </c>
      <c r="S113" s="55"/>
      <c r="T113" s="244">
        <v>4000</v>
      </c>
      <c r="U113" s="53"/>
      <c r="V113" s="216">
        <v>1</v>
      </c>
      <c r="W113" s="228"/>
    </row>
    <row r="114" spans="1:24" ht="15">
      <c r="A114" s="39">
        <v>27012</v>
      </c>
      <c r="C114" s="38" t="s">
        <v>545</v>
      </c>
      <c r="D114" s="39" t="s">
        <v>61</v>
      </c>
      <c r="E114" s="39" t="s">
        <v>170</v>
      </c>
      <c r="F114" s="40" t="s">
        <v>113</v>
      </c>
      <c r="H114" s="40" t="s">
        <v>113</v>
      </c>
      <c r="I114" s="40" t="s">
        <v>113</v>
      </c>
      <c r="J114" s="40" t="s">
        <v>113</v>
      </c>
      <c r="K114" s="41" t="s">
        <v>648</v>
      </c>
      <c r="L114" s="39">
        <v>27012</v>
      </c>
      <c r="M114" s="244"/>
      <c r="N114" s="328"/>
      <c r="O114" s="53"/>
      <c r="P114" s="244">
        <v>0</v>
      </c>
      <c r="Q114" s="55"/>
      <c r="R114" s="244"/>
      <c r="S114" s="55"/>
      <c r="T114" s="244"/>
      <c r="U114" s="53"/>
      <c r="V114" s="216">
        <v>1</v>
      </c>
      <c r="W114" s="228"/>
      <c r="X114" s="228"/>
    </row>
    <row r="115" spans="1:25" ht="15">
      <c r="A115" s="39">
        <v>27013</v>
      </c>
      <c r="C115" s="38" t="s">
        <v>546</v>
      </c>
      <c r="D115" s="39" t="s">
        <v>173</v>
      </c>
      <c r="E115" s="39" t="s">
        <v>172</v>
      </c>
      <c r="F115" s="40" t="s">
        <v>113</v>
      </c>
      <c r="G115" s="40" t="s">
        <v>113</v>
      </c>
      <c r="H115" s="40" t="s">
        <v>113</v>
      </c>
      <c r="K115" s="41" t="s">
        <v>648</v>
      </c>
      <c r="L115" s="39">
        <v>27013</v>
      </c>
      <c r="M115" s="244">
        <v>2000</v>
      </c>
      <c r="N115" s="328"/>
      <c r="O115" s="53"/>
      <c r="P115" s="244">
        <v>1000</v>
      </c>
      <c r="Q115" s="55"/>
      <c r="R115" s="244">
        <v>2000</v>
      </c>
      <c r="S115" s="55"/>
      <c r="T115" s="244">
        <v>2000</v>
      </c>
      <c r="U115" s="53"/>
      <c r="V115" s="216">
        <v>1</v>
      </c>
      <c r="W115" s="228"/>
      <c r="X115" s="228"/>
      <c r="Y115" s="4" t="s">
        <v>749</v>
      </c>
    </row>
    <row r="116" spans="4:24" ht="15">
      <c r="D116" s="39"/>
      <c r="G116" s="51"/>
      <c r="H116" s="51"/>
      <c r="I116" s="51"/>
      <c r="L116" s="39"/>
      <c r="M116" s="244"/>
      <c r="N116" s="328"/>
      <c r="O116" s="53"/>
      <c r="P116" s="244"/>
      <c r="Q116" s="55"/>
      <c r="R116" s="244"/>
      <c r="S116" s="55"/>
      <c r="T116" s="244"/>
      <c r="U116" s="53"/>
      <c r="V116" s="216"/>
      <c r="W116" s="228"/>
      <c r="X116" s="228"/>
    </row>
    <row r="117" spans="1:27" s="263" customFormat="1" ht="15">
      <c r="A117" s="254">
        <v>2702</v>
      </c>
      <c r="B117" s="42"/>
      <c r="C117" s="42" t="s">
        <v>535</v>
      </c>
      <c r="D117" s="42" t="s">
        <v>110</v>
      </c>
      <c r="E117" s="254" t="s">
        <v>111</v>
      </c>
      <c r="F117" s="257" t="s">
        <v>113</v>
      </c>
      <c r="G117" s="257"/>
      <c r="H117" s="257"/>
      <c r="I117" s="257"/>
      <c r="J117" s="257"/>
      <c r="K117" s="43" t="s">
        <v>648</v>
      </c>
      <c r="L117" s="254">
        <v>2702</v>
      </c>
      <c r="M117" s="258">
        <f>SUM(M118:M119)</f>
        <v>2000</v>
      </c>
      <c r="N117" s="258">
        <f>SUM(N118:N119)</f>
        <v>901.91</v>
      </c>
      <c r="O117" s="258">
        <f aca="true" t="shared" si="27" ref="O117:U117">SUM(O118:O119)</f>
        <v>0</v>
      </c>
      <c r="P117" s="258">
        <f t="shared" si="27"/>
        <v>1000</v>
      </c>
      <c r="Q117" s="258">
        <f t="shared" si="27"/>
        <v>0</v>
      </c>
      <c r="R117" s="258">
        <f t="shared" si="27"/>
        <v>2000</v>
      </c>
      <c r="S117" s="258">
        <f t="shared" si="27"/>
        <v>0</v>
      </c>
      <c r="T117" s="258">
        <f t="shared" si="27"/>
        <v>2000</v>
      </c>
      <c r="U117" s="258">
        <f t="shared" si="27"/>
        <v>0</v>
      </c>
      <c r="V117" s="260"/>
      <c r="W117" s="269"/>
      <c r="X117" s="269"/>
      <c r="Y117" s="451"/>
      <c r="Z117" s="269"/>
      <c r="AA117" s="260"/>
    </row>
    <row r="118" spans="1:23" ht="15">
      <c r="A118" s="39">
        <v>27021</v>
      </c>
      <c r="C118" s="38" t="s">
        <v>561</v>
      </c>
      <c r="D118" s="52" t="s">
        <v>62</v>
      </c>
      <c r="E118" s="39" t="s">
        <v>175</v>
      </c>
      <c r="G118" s="40" t="s">
        <v>113</v>
      </c>
      <c r="H118" s="40" t="s">
        <v>113</v>
      </c>
      <c r="I118" s="40" t="s">
        <v>113</v>
      </c>
      <c r="K118" s="41" t="s">
        <v>648</v>
      </c>
      <c r="L118" s="39">
        <v>27021</v>
      </c>
      <c r="M118" s="244">
        <v>1500</v>
      </c>
      <c r="N118" s="328">
        <v>901.91</v>
      </c>
      <c r="O118" s="53"/>
      <c r="P118" s="244">
        <v>1000</v>
      </c>
      <c r="Q118" s="55"/>
      <c r="R118" s="244">
        <v>1500</v>
      </c>
      <c r="S118" s="55"/>
      <c r="T118" s="244">
        <v>1500</v>
      </c>
      <c r="U118" s="53"/>
      <c r="V118" s="216">
        <v>1</v>
      </c>
      <c r="W118" s="228"/>
    </row>
    <row r="119" spans="1:24" ht="15">
      <c r="A119" s="39">
        <v>27022</v>
      </c>
      <c r="C119" s="38" t="s">
        <v>562</v>
      </c>
      <c r="D119" s="39" t="s">
        <v>63</v>
      </c>
      <c r="E119" s="39" t="s">
        <v>174</v>
      </c>
      <c r="G119" s="40" t="s">
        <v>113</v>
      </c>
      <c r="H119" s="40" t="s">
        <v>113</v>
      </c>
      <c r="I119" s="40" t="s">
        <v>113</v>
      </c>
      <c r="K119" s="41" t="s">
        <v>648</v>
      </c>
      <c r="L119" s="39">
        <v>27022</v>
      </c>
      <c r="M119" s="244">
        <v>500</v>
      </c>
      <c r="N119" s="328"/>
      <c r="O119" s="53"/>
      <c r="P119" s="244">
        <v>0</v>
      </c>
      <c r="Q119" s="55"/>
      <c r="R119" s="244">
        <v>500</v>
      </c>
      <c r="S119" s="55"/>
      <c r="T119" s="244">
        <v>500</v>
      </c>
      <c r="U119" s="53"/>
      <c r="V119" s="216">
        <v>1</v>
      </c>
      <c r="W119" s="228"/>
      <c r="X119" s="228"/>
    </row>
    <row r="120" spans="4:23" ht="15">
      <c r="D120" s="39"/>
      <c r="L120" s="39"/>
      <c r="M120" s="244"/>
      <c r="N120" s="328"/>
      <c r="O120" s="53"/>
      <c r="P120" s="244"/>
      <c r="Q120" s="55"/>
      <c r="R120" s="244"/>
      <c r="S120" s="55"/>
      <c r="T120" s="244"/>
      <c r="U120" s="53"/>
      <c r="V120" s="216"/>
      <c r="W120" s="228"/>
    </row>
    <row r="121" spans="1:27" s="263" customFormat="1" ht="15">
      <c r="A121" s="254">
        <v>2703</v>
      </c>
      <c r="B121" s="42"/>
      <c r="C121" s="42" t="s">
        <v>536</v>
      </c>
      <c r="D121" s="42" t="s">
        <v>64</v>
      </c>
      <c r="E121" s="254" t="s">
        <v>176</v>
      </c>
      <c r="F121" s="257" t="s">
        <v>206</v>
      </c>
      <c r="G121" s="257" t="s">
        <v>206</v>
      </c>
      <c r="H121" s="257" t="s">
        <v>206</v>
      </c>
      <c r="I121" s="257" t="s">
        <v>113</v>
      </c>
      <c r="J121" s="257"/>
      <c r="K121" s="43" t="s">
        <v>648</v>
      </c>
      <c r="L121" s="254">
        <v>2703</v>
      </c>
      <c r="M121" s="258">
        <f>SUM(M122)</f>
        <v>2000</v>
      </c>
      <c r="N121" s="258">
        <f>SUM(N122)</f>
        <v>1914</v>
      </c>
      <c r="O121" s="258">
        <f aca="true" t="shared" si="28" ref="O121:U121">SUM(O122)</f>
        <v>0</v>
      </c>
      <c r="P121" s="258">
        <f t="shared" si="28"/>
        <v>500</v>
      </c>
      <c r="Q121" s="258">
        <f t="shared" si="28"/>
        <v>0</v>
      </c>
      <c r="R121" s="258">
        <f t="shared" si="28"/>
        <v>2000</v>
      </c>
      <c r="S121" s="258">
        <f t="shared" si="28"/>
        <v>0</v>
      </c>
      <c r="T121" s="258">
        <f t="shared" si="28"/>
        <v>2000</v>
      </c>
      <c r="U121" s="258">
        <f t="shared" si="28"/>
        <v>0</v>
      </c>
      <c r="V121" s="260"/>
      <c r="W121" s="269"/>
      <c r="Y121" s="451"/>
      <c r="Z121" s="269"/>
      <c r="AA121" s="260"/>
    </row>
    <row r="122" spans="1:23" ht="15">
      <c r="A122" s="39">
        <v>27031</v>
      </c>
      <c r="C122" s="38" t="s">
        <v>547</v>
      </c>
      <c r="D122" s="39" t="s">
        <v>588</v>
      </c>
      <c r="E122" s="39" t="s">
        <v>644</v>
      </c>
      <c r="G122" s="40" t="s">
        <v>113</v>
      </c>
      <c r="H122" s="40" t="s">
        <v>113</v>
      </c>
      <c r="I122" s="40" t="s">
        <v>113</v>
      </c>
      <c r="J122" s="40" t="s">
        <v>113</v>
      </c>
      <c r="K122" s="200" t="s">
        <v>648</v>
      </c>
      <c r="L122" s="39">
        <v>27031</v>
      </c>
      <c r="M122" s="244">
        <v>2000</v>
      </c>
      <c r="N122" s="328">
        <v>1914</v>
      </c>
      <c r="O122" s="53"/>
      <c r="P122" s="244">
        <v>500</v>
      </c>
      <c r="Q122" s="55"/>
      <c r="R122" s="244">
        <v>2000</v>
      </c>
      <c r="S122" s="55"/>
      <c r="T122" s="244">
        <v>2000</v>
      </c>
      <c r="U122" s="53"/>
      <c r="V122" s="66">
        <v>1</v>
      </c>
      <c r="W122" s="228"/>
    </row>
    <row r="123" spans="1:27" s="66" customFormat="1" ht="15">
      <c r="A123" s="39"/>
      <c r="B123" s="38"/>
      <c r="C123" s="38"/>
      <c r="D123" s="38"/>
      <c r="E123" s="39"/>
      <c r="F123" s="40"/>
      <c r="G123" s="40"/>
      <c r="H123" s="40"/>
      <c r="I123" s="40"/>
      <c r="J123" s="40"/>
      <c r="K123" s="41"/>
      <c r="L123" s="39"/>
      <c r="M123" s="297">
        <f>SUM(M111,M94,M85,M74,M51,M30,M4)</f>
        <v>176000</v>
      </c>
      <c r="N123" s="297">
        <f>SUM(N111,N94,N85,N74,N51,N30,N4)</f>
        <v>59820.10999999999</v>
      </c>
      <c r="O123" s="38"/>
      <c r="P123" s="306" t="s">
        <v>206</v>
      </c>
      <c r="Q123" s="293"/>
      <c r="R123" s="306" t="s">
        <v>206</v>
      </c>
      <c r="S123" s="293"/>
      <c r="T123" s="306" t="s">
        <v>206</v>
      </c>
      <c r="U123" s="38"/>
      <c r="Y123" s="449"/>
      <c r="Z123" s="227"/>
      <c r="AA123" s="216"/>
    </row>
    <row r="124" spans="1:27" s="66" customFormat="1" ht="15">
      <c r="A124" s="49"/>
      <c r="B124" s="47"/>
      <c r="C124" s="47"/>
      <c r="D124" s="47"/>
      <c r="E124" s="49"/>
      <c r="F124" s="48"/>
      <c r="G124" s="48"/>
      <c r="H124" s="48"/>
      <c r="I124" s="48"/>
      <c r="J124" s="48"/>
      <c r="K124" s="45"/>
      <c r="L124" s="49"/>
      <c r="M124" s="47"/>
      <c r="N124" s="330"/>
      <c r="O124" s="47"/>
      <c r="P124" s="307"/>
      <c r="Q124" s="294"/>
      <c r="R124" s="307"/>
      <c r="S124" s="294"/>
      <c r="T124" s="307"/>
      <c r="U124" s="47"/>
      <c r="V124" s="208"/>
      <c r="W124" s="208"/>
      <c r="Y124" s="449"/>
      <c r="Z124" s="227"/>
      <c r="AA124" s="216"/>
    </row>
    <row r="125" spans="1:27" s="161" customFormat="1" ht="15">
      <c r="A125" s="49">
        <v>11</v>
      </c>
      <c r="B125" s="47"/>
      <c r="C125" s="47"/>
      <c r="D125" s="47" t="s">
        <v>207</v>
      </c>
      <c r="F125" s="233"/>
      <c r="G125" s="233"/>
      <c r="H125" s="233"/>
      <c r="I125" s="233"/>
      <c r="J125" s="233"/>
      <c r="K125" s="234"/>
      <c r="L125" s="235">
        <v>11</v>
      </c>
      <c r="M125" s="333">
        <v>214000</v>
      </c>
      <c r="N125" s="331">
        <v>133750</v>
      </c>
      <c r="O125" s="236"/>
      <c r="P125" s="280">
        <v>261683.800757576</v>
      </c>
      <c r="Q125" s="236"/>
      <c r="R125" s="280">
        <v>222000</v>
      </c>
      <c r="S125" s="236"/>
      <c r="T125" s="280">
        <v>222000</v>
      </c>
      <c r="U125" s="236"/>
      <c r="Y125" s="454"/>
      <c r="Z125" s="340"/>
      <c r="AA125" s="334"/>
    </row>
    <row r="126" spans="1:23" ht="15">
      <c r="A126" s="39">
        <v>12</v>
      </c>
      <c r="D126" s="38" t="s">
        <v>663</v>
      </c>
      <c r="E126" s="49"/>
      <c r="F126" s="48"/>
      <c r="G126" s="48"/>
      <c r="H126" s="48"/>
      <c r="I126" s="48"/>
      <c r="J126" s="48"/>
      <c r="K126" s="45"/>
      <c r="L126" s="235">
        <v>12</v>
      </c>
      <c r="M126" s="295">
        <v>44000</v>
      </c>
      <c r="N126" s="332">
        <v>28926.59</v>
      </c>
      <c r="O126" s="295"/>
      <c r="P126" s="308">
        <v>50000</v>
      </c>
      <c r="Q126" s="295"/>
      <c r="R126" s="308">
        <v>34000</v>
      </c>
      <c r="S126" s="295"/>
      <c r="T126" s="308">
        <v>34000</v>
      </c>
      <c r="U126" s="295"/>
      <c r="V126" s="208"/>
      <c r="W126" s="209"/>
    </row>
    <row r="127" spans="1:27" s="162" customFormat="1" ht="15">
      <c r="A127" s="296">
        <v>13</v>
      </c>
      <c r="D127" s="296" t="s">
        <v>571</v>
      </c>
      <c r="F127" s="233"/>
      <c r="G127" s="233"/>
      <c r="H127" s="233"/>
      <c r="I127" s="233"/>
      <c r="J127" s="233"/>
      <c r="K127" s="234"/>
      <c r="L127" s="235">
        <v>13</v>
      </c>
      <c r="M127" s="236">
        <v>70000</v>
      </c>
      <c r="N127" s="331">
        <v>61855.14</v>
      </c>
      <c r="O127" s="236"/>
      <c r="P127" s="280">
        <v>65000</v>
      </c>
      <c r="Q127" s="236"/>
      <c r="R127" s="280">
        <v>72000</v>
      </c>
      <c r="S127" s="236"/>
      <c r="T127" s="280">
        <v>72000</v>
      </c>
      <c r="U127" s="236"/>
      <c r="V127" s="161"/>
      <c r="Y127" s="455"/>
      <c r="Z127" s="341"/>
      <c r="AA127" s="334"/>
    </row>
    <row r="128" spans="1:27" s="162" customFormat="1" ht="15">
      <c r="A128" s="296"/>
      <c r="D128" s="296"/>
      <c r="F128" s="233"/>
      <c r="G128" s="233"/>
      <c r="H128" s="233"/>
      <c r="I128" s="233"/>
      <c r="J128" s="233"/>
      <c r="K128" s="234"/>
      <c r="L128" s="235"/>
      <c r="M128" s="47">
        <f>SUM(M125:M127)</f>
        <v>328000</v>
      </c>
      <c r="N128" s="330">
        <f>SUM(N125:N127)</f>
        <v>224531.72999999998</v>
      </c>
      <c r="O128" s="62"/>
      <c r="P128" s="309"/>
      <c r="Q128" s="62"/>
      <c r="R128" s="309"/>
      <c r="S128" s="62"/>
      <c r="T128" s="309"/>
      <c r="U128" s="62"/>
      <c r="V128" s="161"/>
      <c r="Y128" s="455"/>
      <c r="Z128" s="341"/>
      <c r="AA128" s="334"/>
    </row>
    <row r="129" spans="1:23" ht="15">
      <c r="A129" s="49"/>
      <c r="B129" s="47"/>
      <c r="C129" s="47"/>
      <c r="D129" s="47"/>
      <c r="E129" s="49"/>
      <c r="F129" s="48"/>
      <c r="G129" s="48"/>
      <c r="H129" s="48"/>
      <c r="I129" s="48"/>
      <c r="J129" s="48"/>
      <c r="K129" s="45"/>
      <c r="L129" s="49"/>
      <c r="O129" s="47"/>
      <c r="P129" s="202"/>
      <c r="Q129" s="47"/>
      <c r="R129" s="202"/>
      <c r="S129" s="47"/>
      <c r="T129" s="202"/>
      <c r="U129" s="47"/>
      <c r="V129" s="208"/>
      <c r="W129" s="209"/>
    </row>
    <row r="130" spans="1:27" s="298" customFormat="1" ht="15">
      <c r="A130" s="491" t="s">
        <v>664</v>
      </c>
      <c r="B130" s="491"/>
      <c r="C130" s="491"/>
      <c r="D130" s="491"/>
      <c r="F130" s="299"/>
      <c r="G130" s="299"/>
      <c r="H130" s="299"/>
      <c r="I130" s="299"/>
      <c r="J130" s="299"/>
      <c r="K130" s="300"/>
      <c r="L130" s="301"/>
      <c r="M130" s="302">
        <f>SUM(M123,M128)</f>
        <v>504000</v>
      </c>
      <c r="N130" s="302">
        <f>SUM(N123,N128)</f>
        <v>284351.83999999997</v>
      </c>
      <c r="O130" s="301"/>
      <c r="P130" s="310"/>
      <c r="Q130" s="301"/>
      <c r="R130" s="310"/>
      <c r="S130" s="301"/>
      <c r="T130" s="310"/>
      <c r="U130" s="301"/>
      <c r="V130" s="301"/>
      <c r="Y130" s="456"/>
      <c r="Z130" s="342"/>
      <c r="AA130" s="335"/>
    </row>
    <row r="131" spans="1:23" ht="15">
      <c r="A131" s="49"/>
      <c r="B131" s="47"/>
      <c r="C131" s="47"/>
      <c r="D131" s="47"/>
      <c r="E131" s="49"/>
      <c r="F131" s="48"/>
      <c r="G131" s="48"/>
      <c r="H131" s="48"/>
      <c r="I131" s="48"/>
      <c r="J131" s="48"/>
      <c r="K131" s="45"/>
      <c r="L131" s="47"/>
      <c r="M131" s="47"/>
      <c r="N131" s="330"/>
      <c r="O131" s="47"/>
      <c r="P131" s="202"/>
      <c r="Q131" s="47"/>
      <c r="R131" s="202"/>
      <c r="S131" s="47"/>
      <c r="T131" s="202"/>
      <c r="U131" s="47"/>
      <c r="V131" s="208"/>
      <c r="W131" s="209"/>
    </row>
    <row r="132" spans="6:27" s="209" customFormat="1" ht="15">
      <c r="F132" s="48"/>
      <c r="G132" s="48"/>
      <c r="H132" s="48"/>
      <c r="I132" s="48"/>
      <c r="J132" s="48"/>
      <c r="K132" s="45"/>
      <c r="L132" s="47"/>
      <c r="M132" s="47"/>
      <c r="N132" s="330"/>
      <c r="O132" s="47"/>
      <c r="P132" s="202"/>
      <c r="Q132" s="47"/>
      <c r="R132" s="202"/>
      <c r="S132" s="47"/>
      <c r="T132" s="202"/>
      <c r="U132" s="47"/>
      <c r="V132" s="208"/>
      <c r="Y132" s="452"/>
      <c r="Z132" s="312"/>
      <c r="AA132" s="215"/>
    </row>
  </sheetData>
  <mergeCells count="3">
    <mergeCell ref="G2:J2"/>
    <mergeCell ref="M2:O2"/>
    <mergeCell ref="A130:D130"/>
  </mergeCells>
  <conditionalFormatting sqref="G5:G15">
    <cfRule type="colorScale" priority="22">
      <colorScale>
        <cfvo type="num" val="-1"/>
        <cfvo type="percentile" val="0"/>
        <cfvo type="num" val="1"/>
        <color rgb="FFFF0000"/>
        <color rgb="FFFECB38"/>
        <color rgb="FF63842E"/>
      </colorScale>
    </cfRule>
    <cfRule type="colorScale" priority="2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9:G22">
    <cfRule type="colorScale" priority="19">
      <colorScale>
        <cfvo type="num" val="-1"/>
        <cfvo type="percentile" val="0"/>
        <cfvo type="num" val="1"/>
        <color rgb="FFFF0000"/>
        <color rgb="FFFECB38"/>
        <color rgb="FF63842E"/>
      </colorScale>
    </cfRule>
    <cfRule type="colorScale" priority="2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24:G28">
    <cfRule type="colorScale" priority="17">
      <colorScale>
        <cfvo type="num" val="-1"/>
        <cfvo type="percentile" val="0"/>
        <cfvo type="num" val="1"/>
        <color rgb="FFFF0000"/>
        <color rgb="FFFECB38"/>
        <color rgb="FF63842E"/>
      </colorScale>
    </cfRule>
    <cfRule type="colorScale" priority="1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5:J47 F49:J82 F48:G48 I48:J48 I83:J83 F84:J122">
    <cfRule type="colorScale" priority="14">
      <colorScale>
        <cfvo type="num" val="0"/>
        <cfvo type="num" val="1"/>
        <cfvo type="num" val="2"/>
        <color rgb="FFFF0000"/>
        <color rgb="FFFF8000"/>
        <color rgb="FF008000"/>
      </colorScale>
    </cfRule>
  </conditionalFormatting>
  <conditionalFormatting sqref="V2:V1048576">
    <cfRule type="colorScale" priority="12">
      <colorScale>
        <cfvo type="num" val="0"/>
        <cfvo type="num" val="1"/>
        <cfvo type="num" val="2"/>
        <color rgb="FFFF0000"/>
        <color rgb="FFFFEB84"/>
        <color rgb="FF008000"/>
      </colorScale>
    </cfRule>
  </conditionalFormatting>
  <conditionalFormatting sqref="G38:G40">
    <cfRule type="colorScale" priority="24">
      <colorScale>
        <cfvo type="num" val="-1"/>
        <cfvo type="percentile" val="0"/>
        <cfvo type="num" val="1"/>
        <color rgb="FFFF0000"/>
        <color rgb="FFFECB38"/>
        <color rgb="FF63842E"/>
      </colorScale>
    </cfRule>
    <cfRule type="colorScale" priority="2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83:H83">
    <cfRule type="colorScale" priority="1">
      <colorScale>
        <cfvo type="num" val="0"/>
        <cfvo type="num" val="1"/>
        <cfvo type="num" val="2"/>
        <color rgb="FFFF0000"/>
        <color rgb="FFFF8000"/>
        <color rgb="FF008000"/>
      </colorScale>
    </cfRule>
  </conditionalFormatting>
  <printOptions/>
  <pageMargins left="0.25" right="0.25" top="0.7500000000000001" bottom="0.7500000000000001" header="0.30000000000000004" footer="0.30000000000000004"/>
  <pageSetup fitToHeight="3" fitToWidth="1" horizontalDpi="600" verticalDpi="600" orientation="landscape" paperSize="8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F64AE-B763-484E-AC67-9B7FE0698D0F}">
  <dimension ref="A1:Y126"/>
  <sheetViews>
    <sheetView zoomScale="89" zoomScaleNormal="89" workbookViewId="0" topLeftCell="B1">
      <selection activeCell="W98" sqref="W98"/>
    </sheetView>
  </sheetViews>
  <sheetFormatPr defaultColWidth="11.421875" defaultRowHeight="15"/>
  <cols>
    <col min="6" max="7" width="11.421875" style="0" hidden="1" customWidth="1"/>
    <col min="9" max="10" width="11.421875" style="0" hidden="1" customWidth="1"/>
    <col min="17" max="17" width="10.8515625" style="216" customWidth="1"/>
    <col min="20" max="20" width="10.8515625" style="216" customWidth="1"/>
    <col min="23" max="23" width="17.28125" style="216" customWidth="1"/>
    <col min="25" max="25" width="10.8515625" style="404" customWidth="1"/>
  </cols>
  <sheetData>
    <row r="1" spans="1:16" ht="21">
      <c r="A1" s="39"/>
      <c r="B1" s="57" t="s">
        <v>637</v>
      </c>
      <c r="C1" s="38"/>
      <c r="D1" s="38"/>
      <c r="E1" s="65"/>
      <c r="F1" s="40"/>
      <c r="G1" s="40"/>
      <c r="H1" s="40"/>
      <c r="I1" s="40"/>
      <c r="J1" s="40"/>
      <c r="K1" s="41"/>
      <c r="L1" s="38"/>
      <c r="M1" s="38"/>
      <c r="N1" s="321"/>
      <c r="O1" s="38"/>
      <c r="P1" s="201"/>
    </row>
    <row r="2" spans="1:25" s="417" customFormat="1" ht="30">
      <c r="A2" s="412"/>
      <c r="B2" s="413" t="s">
        <v>0</v>
      </c>
      <c r="C2" s="413"/>
      <c r="D2" s="413" t="s">
        <v>1</v>
      </c>
      <c r="E2" s="414" t="s">
        <v>2</v>
      </c>
      <c r="F2" s="415"/>
      <c r="G2" s="492" t="s">
        <v>3</v>
      </c>
      <c r="H2" s="492"/>
      <c r="I2" s="492"/>
      <c r="J2" s="492"/>
      <c r="K2" s="416" t="s">
        <v>4</v>
      </c>
      <c r="L2" s="413"/>
      <c r="M2" s="493" t="s">
        <v>195</v>
      </c>
      <c r="N2" s="493"/>
      <c r="O2" s="493"/>
      <c r="P2" s="420" t="s">
        <v>196</v>
      </c>
      <c r="Q2" s="418"/>
      <c r="T2" s="418"/>
      <c r="W2" s="418"/>
      <c r="Y2" s="419"/>
    </row>
    <row r="3" spans="1:25" ht="48">
      <c r="A3" s="165" t="s">
        <v>179</v>
      </c>
      <c r="B3" s="166" t="s">
        <v>178</v>
      </c>
      <c r="C3" s="166" t="s">
        <v>5</v>
      </c>
      <c r="D3" s="167" t="s">
        <v>6</v>
      </c>
      <c r="E3" s="168" t="s">
        <v>7</v>
      </c>
      <c r="F3" s="169">
        <v>2016</v>
      </c>
      <c r="G3" s="169" t="s">
        <v>8</v>
      </c>
      <c r="H3" s="169" t="s">
        <v>9</v>
      </c>
      <c r="I3" s="169" t="s">
        <v>10</v>
      </c>
      <c r="J3" s="169" t="s">
        <v>11</v>
      </c>
      <c r="K3" s="168" t="s">
        <v>12</v>
      </c>
      <c r="L3" s="169" t="s">
        <v>13</v>
      </c>
      <c r="M3" s="238" t="s">
        <v>14</v>
      </c>
      <c r="N3" s="322" t="s">
        <v>673</v>
      </c>
      <c r="O3" s="238" t="s">
        <v>15</v>
      </c>
      <c r="P3" s="421" t="s">
        <v>567</v>
      </c>
      <c r="Q3" s="494" t="s">
        <v>700</v>
      </c>
      <c r="R3" s="495"/>
      <c r="S3" s="496"/>
      <c r="T3" s="497" t="s">
        <v>707</v>
      </c>
      <c r="U3" s="498"/>
      <c r="V3" s="496"/>
      <c r="W3" s="497" t="s">
        <v>115</v>
      </c>
      <c r="X3" s="498"/>
      <c r="Y3" s="498"/>
    </row>
    <row r="4" spans="1:25" s="375" customFormat="1" ht="15">
      <c r="A4" s="172">
        <v>21</v>
      </c>
      <c r="B4" s="173" t="s">
        <v>16</v>
      </c>
      <c r="C4" s="173" t="s">
        <v>180</v>
      </c>
      <c r="D4" s="173"/>
      <c r="E4" s="174" t="s">
        <v>17</v>
      </c>
      <c r="F4" s="175"/>
      <c r="G4" s="175"/>
      <c r="H4" s="175"/>
      <c r="I4" s="175"/>
      <c r="J4" s="175"/>
      <c r="K4" s="176"/>
      <c r="L4" s="172">
        <v>21</v>
      </c>
      <c r="M4" s="239">
        <f>SUM(M5,M19,M24)</f>
        <v>46000</v>
      </c>
      <c r="N4" s="239">
        <f>SUM(N5,N19,N24)</f>
        <v>25598.199999999997</v>
      </c>
      <c r="O4" s="239">
        <f aca="true" t="shared" si="0" ref="O4">SUM(O5,O19,O24)</f>
        <v>0</v>
      </c>
      <c r="P4" s="422">
        <f>SUM(P5,P19,P24,P27)</f>
        <v>63000</v>
      </c>
      <c r="Q4" s="370" t="s">
        <v>700</v>
      </c>
      <c r="R4" s="346" t="s">
        <v>701</v>
      </c>
      <c r="S4" s="346" t="s">
        <v>702</v>
      </c>
      <c r="T4" s="370" t="s">
        <v>707</v>
      </c>
      <c r="U4" s="346" t="s">
        <v>701</v>
      </c>
      <c r="V4" s="346" t="s">
        <v>702</v>
      </c>
      <c r="W4" s="370" t="s">
        <v>115</v>
      </c>
      <c r="X4" s="346" t="s">
        <v>701</v>
      </c>
      <c r="Y4" s="405" t="s">
        <v>702</v>
      </c>
    </row>
    <row r="5" spans="1:25" s="192" customFormat="1" ht="73">
      <c r="A5" s="247">
        <v>2101</v>
      </c>
      <c r="B5" s="184" t="s">
        <v>18</v>
      </c>
      <c r="C5" s="184" t="s">
        <v>192</v>
      </c>
      <c r="D5" s="186" t="s">
        <v>630</v>
      </c>
      <c r="E5" s="248" t="s">
        <v>112</v>
      </c>
      <c r="F5" s="249" t="s">
        <v>113</v>
      </c>
      <c r="G5" s="250" t="s">
        <v>113</v>
      </c>
      <c r="H5" s="250" t="s">
        <v>113</v>
      </c>
      <c r="I5" s="250" t="s">
        <v>113</v>
      </c>
      <c r="J5" s="250" t="s">
        <v>113</v>
      </c>
      <c r="K5" s="186" t="s">
        <v>677</v>
      </c>
      <c r="L5" s="247">
        <v>2101</v>
      </c>
      <c r="M5" s="246">
        <f>SUM(M6:M17)</f>
        <v>31000</v>
      </c>
      <c r="N5" s="246">
        <f>SUM(N6:N17)</f>
        <v>16514.739999999998</v>
      </c>
      <c r="O5" s="246">
        <f aca="true" t="shared" si="1" ref="O5:P5">SUM(O6:O17)</f>
        <v>0</v>
      </c>
      <c r="P5" s="423">
        <f t="shared" si="1"/>
        <v>39000</v>
      </c>
      <c r="Q5" s="371">
        <v>5000</v>
      </c>
      <c r="R5" s="344">
        <v>2</v>
      </c>
      <c r="S5" s="349">
        <f>R5/R124</f>
        <v>0.047619047619047616</v>
      </c>
      <c r="T5" s="371">
        <v>5000</v>
      </c>
      <c r="U5" s="344">
        <v>2</v>
      </c>
      <c r="V5" s="349">
        <f>U5/44</f>
        <v>0.045454545454545456</v>
      </c>
      <c r="W5" s="367"/>
      <c r="X5" s="361"/>
      <c r="Y5" s="406"/>
    </row>
    <row r="6" spans="1:25" s="192" customFormat="1" ht="97">
      <c r="A6" s="183">
        <v>21011</v>
      </c>
      <c r="B6" s="185"/>
      <c r="C6" s="190" t="s">
        <v>182</v>
      </c>
      <c r="D6" s="183" t="s">
        <v>177</v>
      </c>
      <c r="E6" s="187" t="s">
        <v>114</v>
      </c>
      <c r="F6" s="188" t="s">
        <v>113</v>
      </c>
      <c r="G6" s="189" t="s">
        <v>113</v>
      </c>
      <c r="H6" s="189" t="s">
        <v>113</v>
      </c>
      <c r="I6" s="189" t="s">
        <v>113</v>
      </c>
      <c r="J6" s="189" t="s">
        <v>113</v>
      </c>
      <c r="K6" s="190" t="s">
        <v>678</v>
      </c>
      <c r="L6" s="183">
        <v>21011</v>
      </c>
      <c r="M6" s="240">
        <v>3000</v>
      </c>
      <c r="N6" s="323">
        <v>418.78</v>
      </c>
      <c r="O6" s="241"/>
      <c r="P6" s="424">
        <v>3000</v>
      </c>
      <c r="Q6" s="368" t="s">
        <v>699</v>
      </c>
      <c r="R6" s="345">
        <v>1</v>
      </c>
      <c r="S6" s="349">
        <f>R6/R124</f>
        <v>0.023809523809523808</v>
      </c>
      <c r="T6" s="368" t="s">
        <v>699</v>
      </c>
      <c r="U6" s="344">
        <v>1</v>
      </c>
      <c r="V6" s="349">
        <f>U6/44</f>
        <v>0.022727272727272728</v>
      </c>
      <c r="W6" s="367"/>
      <c r="X6" s="361"/>
      <c r="Y6" s="406"/>
    </row>
    <row r="7" spans="1:25" s="192" customFormat="1" ht="15">
      <c r="A7" s="183">
        <v>21012</v>
      </c>
      <c r="B7" s="185"/>
      <c r="C7" s="190" t="s">
        <v>183</v>
      </c>
      <c r="D7" s="183" t="s">
        <v>84</v>
      </c>
      <c r="E7" s="183" t="s">
        <v>117</v>
      </c>
      <c r="F7" s="188"/>
      <c r="G7" s="189"/>
      <c r="H7" s="189" t="s">
        <v>113</v>
      </c>
      <c r="I7" s="189" t="s">
        <v>113</v>
      </c>
      <c r="J7" s="189" t="s">
        <v>113</v>
      </c>
      <c r="K7" s="195" t="s">
        <v>679</v>
      </c>
      <c r="L7" s="183">
        <v>21012</v>
      </c>
      <c r="M7" s="242" t="s">
        <v>206</v>
      </c>
      <c r="N7" s="324">
        <v>0</v>
      </c>
      <c r="O7" s="193"/>
      <c r="P7" s="424" t="s">
        <v>206</v>
      </c>
      <c r="Q7" s="368" t="s">
        <v>730</v>
      </c>
      <c r="R7" s="345"/>
      <c r="S7" s="349"/>
      <c r="T7" s="345" t="s">
        <v>730</v>
      </c>
      <c r="U7" s="345"/>
      <c r="V7" s="351"/>
      <c r="W7" s="368" t="s">
        <v>713</v>
      </c>
      <c r="X7" s="361">
        <v>2</v>
      </c>
      <c r="Y7" s="406">
        <f>X7/X124</f>
        <v>0.044444444444444446</v>
      </c>
    </row>
    <row r="8" spans="1:25" s="192" customFormat="1" ht="15">
      <c r="A8" s="183">
        <v>21013</v>
      </c>
      <c r="B8" s="185"/>
      <c r="C8" s="190" t="s">
        <v>184</v>
      </c>
      <c r="D8" s="183" t="s">
        <v>116</v>
      </c>
      <c r="E8" s="183" t="s">
        <v>119</v>
      </c>
      <c r="F8" s="188"/>
      <c r="G8" s="189"/>
      <c r="H8" s="189" t="s">
        <v>113</v>
      </c>
      <c r="I8" s="189" t="s">
        <v>113</v>
      </c>
      <c r="J8" s="189" t="s">
        <v>113</v>
      </c>
      <c r="K8" s="190" t="s">
        <v>679</v>
      </c>
      <c r="L8" s="183">
        <v>21013</v>
      </c>
      <c r="M8" s="242"/>
      <c r="N8" s="324">
        <v>199.65</v>
      </c>
      <c r="O8" s="193"/>
      <c r="P8" s="424"/>
      <c r="Q8" s="368"/>
      <c r="R8" s="345"/>
      <c r="S8" s="349"/>
      <c r="T8" s="368"/>
      <c r="U8" s="345"/>
      <c r="V8" s="351"/>
      <c r="W8" s="368" t="s">
        <v>714</v>
      </c>
      <c r="X8" s="361">
        <v>2</v>
      </c>
      <c r="Y8" s="406">
        <f>X8/X124</f>
        <v>0.044444444444444446</v>
      </c>
    </row>
    <row r="9" spans="1:25" s="192" customFormat="1" ht="15">
      <c r="A9" s="183">
        <v>21014</v>
      </c>
      <c r="B9" s="185"/>
      <c r="C9" s="190" t="s">
        <v>185</v>
      </c>
      <c r="D9" s="183" t="s">
        <v>19</v>
      </c>
      <c r="E9" s="183" t="s">
        <v>118</v>
      </c>
      <c r="F9" s="188" t="s">
        <v>113</v>
      </c>
      <c r="G9" s="189" t="s">
        <v>113</v>
      </c>
      <c r="H9" s="189" t="s">
        <v>113</v>
      </c>
      <c r="I9" s="189"/>
      <c r="J9" s="189"/>
      <c r="K9" s="190" t="s">
        <v>677</v>
      </c>
      <c r="L9" s="183">
        <v>21014</v>
      </c>
      <c r="M9" s="242">
        <v>2000</v>
      </c>
      <c r="N9" s="324">
        <v>635.31</v>
      </c>
      <c r="O9" s="193"/>
      <c r="P9" s="424">
        <v>2000</v>
      </c>
      <c r="Q9" s="368">
        <v>6</v>
      </c>
      <c r="R9" s="345">
        <v>5</v>
      </c>
      <c r="S9" s="349">
        <f>R9/R124</f>
        <v>0.11904761904761904</v>
      </c>
      <c r="T9" s="368">
        <v>4</v>
      </c>
      <c r="U9" s="345">
        <v>5</v>
      </c>
      <c r="V9" s="349">
        <f>U9/44</f>
        <v>0.11363636363636363</v>
      </c>
      <c r="W9" s="367"/>
      <c r="X9" s="361"/>
      <c r="Y9" s="406"/>
    </row>
    <row r="10" spans="1:25" s="192" customFormat="1" ht="15">
      <c r="A10" s="183">
        <v>21015</v>
      </c>
      <c r="B10" s="185"/>
      <c r="C10" s="190" t="s">
        <v>186</v>
      </c>
      <c r="D10" s="183" t="s">
        <v>20</v>
      </c>
      <c r="E10" s="183" t="s">
        <v>120</v>
      </c>
      <c r="F10" s="188" t="s">
        <v>113</v>
      </c>
      <c r="G10" s="189" t="s">
        <v>113</v>
      </c>
      <c r="H10" s="189" t="s">
        <v>113</v>
      </c>
      <c r="I10" s="189" t="s">
        <v>113</v>
      </c>
      <c r="J10" s="189" t="s">
        <v>113</v>
      </c>
      <c r="K10" s="190" t="s">
        <v>677</v>
      </c>
      <c r="L10" s="183">
        <v>21015</v>
      </c>
      <c r="M10" s="242">
        <v>4000</v>
      </c>
      <c r="N10" s="324">
        <v>2596.46</v>
      </c>
      <c r="O10" s="193"/>
      <c r="P10" s="424">
        <v>4000</v>
      </c>
      <c r="Q10" s="368">
        <v>18</v>
      </c>
      <c r="R10" s="345">
        <v>1</v>
      </c>
      <c r="S10" s="365">
        <f>R10/R124</f>
        <v>0.023809523809523808</v>
      </c>
      <c r="T10" s="368">
        <v>18</v>
      </c>
      <c r="U10" s="345">
        <v>1</v>
      </c>
      <c r="V10" s="349">
        <f>U10/44</f>
        <v>0.022727272727272728</v>
      </c>
      <c r="W10" s="367"/>
      <c r="X10" s="361"/>
      <c r="Y10" s="406"/>
    </row>
    <row r="11" spans="1:25" s="192" customFormat="1" ht="15">
      <c r="A11" s="183">
        <v>21016</v>
      </c>
      <c r="B11" s="185"/>
      <c r="C11" s="190" t="s">
        <v>187</v>
      </c>
      <c r="D11" s="183" t="s">
        <v>21</v>
      </c>
      <c r="E11" s="183" t="s">
        <v>22</v>
      </c>
      <c r="F11" s="188"/>
      <c r="G11" s="189" t="s">
        <v>113</v>
      </c>
      <c r="H11" s="189"/>
      <c r="I11" s="189"/>
      <c r="J11" s="189"/>
      <c r="K11" s="190" t="s">
        <v>678</v>
      </c>
      <c r="L11" s="183">
        <v>21016</v>
      </c>
      <c r="M11" s="242">
        <v>2000</v>
      </c>
      <c r="N11" s="324">
        <v>0</v>
      </c>
      <c r="O11" s="193"/>
      <c r="P11" s="424">
        <v>2000</v>
      </c>
      <c r="Q11" s="368"/>
      <c r="R11" s="345"/>
      <c r="S11" s="349"/>
      <c r="T11" s="368"/>
      <c r="U11" s="345"/>
      <c r="V11" s="351"/>
      <c r="W11" s="367"/>
      <c r="X11" s="361"/>
      <c r="Y11" s="406"/>
    </row>
    <row r="12" spans="1:25" s="192" customFormat="1" ht="15">
      <c r="A12" s="183">
        <v>21017</v>
      </c>
      <c r="B12" s="185"/>
      <c r="C12" s="190" t="s">
        <v>188</v>
      </c>
      <c r="D12" s="183" t="s">
        <v>23</v>
      </c>
      <c r="E12" s="183" t="s">
        <v>691</v>
      </c>
      <c r="F12" s="188" t="s">
        <v>113</v>
      </c>
      <c r="G12" s="189" t="s">
        <v>113</v>
      </c>
      <c r="H12" s="189" t="s">
        <v>113</v>
      </c>
      <c r="I12" s="189" t="s">
        <v>113</v>
      </c>
      <c r="J12" s="189" t="s">
        <v>113</v>
      </c>
      <c r="K12" s="190" t="s">
        <v>677</v>
      </c>
      <c r="L12" s="183">
        <v>21017</v>
      </c>
      <c r="M12" s="242">
        <v>2000</v>
      </c>
      <c r="N12" s="324">
        <v>3664.54</v>
      </c>
      <c r="O12" s="193"/>
      <c r="P12" s="424">
        <v>2000</v>
      </c>
      <c r="Q12" s="368">
        <v>3</v>
      </c>
      <c r="R12" s="345">
        <v>2</v>
      </c>
      <c r="S12" s="365">
        <f>R12/R124</f>
        <v>0.047619047619047616</v>
      </c>
      <c r="T12" s="368">
        <v>3</v>
      </c>
      <c r="U12" s="345">
        <v>2</v>
      </c>
      <c r="V12" s="349">
        <f>U12/44</f>
        <v>0.045454545454545456</v>
      </c>
      <c r="W12" s="367"/>
      <c r="X12" s="361"/>
      <c r="Y12" s="406"/>
    </row>
    <row r="13" spans="1:25" s="192" customFormat="1" ht="15">
      <c r="A13" s="183">
        <v>21018</v>
      </c>
      <c r="B13" s="185"/>
      <c r="C13" s="190" t="s">
        <v>577</v>
      </c>
      <c r="D13" s="183" t="s">
        <v>583</v>
      </c>
      <c r="E13" s="183"/>
      <c r="F13" s="188"/>
      <c r="G13" s="189"/>
      <c r="H13" s="189"/>
      <c r="I13" s="189"/>
      <c r="J13" s="189"/>
      <c r="K13" s="190" t="s">
        <v>648</v>
      </c>
      <c r="L13" s="183">
        <v>21018</v>
      </c>
      <c r="M13" s="242">
        <v>12000</v>
      </c>
      <c r="N13" s="324">
        <v>8000</v>
      </c>
      <c r="O13" s="193"/>
      <c r="P13" s="424">
        <v>12000</v>
      </c>
      <c r="Q13" s="368"/>
      <c r="R13" s="345"/>
      <c r="S13" s="349"/>
      <c r="T13" s="368"/>
      <c r="U13" s="345"/>
      <c r="V13" s="351"/>
      <c r="W13" s="367"/>
      <c r="X13" s="361"/>
      <c r="Y13" s="406"/>
    </row>
    <row r="14" spans="1:25" s="192" customFormat="1" ht="15">
      <c r="A14" s="183">
        <v>21019</v>
      </c>
      <c r="B14" s="185"/>
      <c r="C14" s="190" t="s">
        <v>639</v>
      </c>
      <c r="D14" s="196" t="s">
        <v>640</v>
      </c>
      <c r="E14" s="196" t="s">
        <v>692</v>
      </c>
      <c r="F14" s="189"/>
      <c r="G14" s="189" t="s">
        <v>113</v>
      </c>
      <c r="H14" s="197" t="s">
        <v>113</v>
      </c>
      <c r="I14" s="197" t="s">
        <v>113</v>
      </c>
      <c r="J14" s="197" t="s">
        <v>113</v>
      </c>
      <c r="K14" s="198" t="s">
        <v>648</v>
      </c>
      <c r="L14" s="183">
        <v>21019</v>
      </c>
      <c r="M14" s="242">
        <v>2000</v>
      </c>
      <c r="N14" s="324">
        <v>0</v>
      </c>
      <c r="O14" s="193"/>
      <c r="P14" s="424">
        <v>2000</v>
      </c>
      <c r="Q14" s="368"/>
      <c r="R14" s="345"/>
      <c r="S14" s="349"/>
      <c r="T14" s="368">
        <v>7</v>
      </c>
      <c r="U14" s="345">
        <v>4</v>
      </c>
      <c r="V14" s="365">
        <f>U14/44</f>
        <v>0.09090909090909091</v>
      </c>
      <c r="W14" s="367"/>
      <c r="X14" s="361"/>
      <c r="Y14" s="406"/>
    </row>
    <row r="15" spans="1:25" s="192" customFormat="1" ht="15">
      <c r="A15" s="183">
        <v>210110</v>
      </c>
      <c r="B15" s="185"/>
      <c r="C15" s="190" t="s">
        <v>641</v>
      </c>
      <c r="D15" s="196" t="s">
        <v>667</v>
      </c>
      <c r="E15" s="196" t="s">
        <v>642</v>
      </c>
      <c r="F15" s="189"/>
      <c r="G15" s="189" t="s">
        <v>113</v>
      </c>
      <c r="H15" s="197" t="s">
        <v>113</v>
      </c>
      <c r="I15" s="197" t="s">
        <v>113</v>
      </c>
      <c r="J15" s="197" t="s">
        <v>113</v>
      </c>
      <c r="K15" s="190" t="s">
        <v>677</v>
      </c>
      <c r="L15" s="183">
        <v>210110</v>
      </c>
      <c r="M15" s="242">
        <v>1000</v>
      </c>
      <c r="N15" s="324">
        <v>250</v>
      </c>
      <c r="O15" s="193"/>
      <c r="P15" s="424">
        <v>1000</v>
      </c>
      <c r="Q15" s="368">
        <v>6</v>
      </c>
      <c r="R15" s="345">
        <v>2</v>
      </c>
      <c r="S15" s="365">
        <f>R15/R124</f>
        <v>0.047619047619047616</v>
      </c>
      <c r="T15" s="368">
        <v>4</v>
      </c>
      <c r="U15" s="345">
        <v>2</v>
      </c>
      <c r="V15" s="365">
        <f>U15/44</f>
        <v>0.045454545454545456</v>
      </c>
      <c r="W15" s="367"/>
      <c r="X15" s="361"/>
      <c r="Y15" s="406"/>
    </row>
    <row r="16" spans="1:25" s="192" customFormat="1" ht="15">
      <c r="A16" s="183">
        <v>210111</v>
      </c>
      <c r="B16" s="185"/>
      <c r="C16" s="190" t="s">
        <v>645</v>
      </c>
      <c r="D16" s="196" t="s">
        <v>646</v>
      </c>
      <c r="E16" s="196" t="s">
        <v>647</v>
      </c>
      <c r="F16" s="189"/>
      <c r="G16" s="197" t="s">
        <v>113</v>
      </c>
      <c r="H16" s="197" t="s">
        <v>113</v>
      </c>
      <c r="I16" s="197" t="s">
        <v>113</v>
      </c>
      <c r="J16" s="197" t="s">
        <v>113</v>
      </c>
      <c r="K16" s="190" t="s">
        <v>677</v>
      </c>
      <c r="L16" s="183">
        <v>210111</v>
      </c>
      <c r="M16" s="242">
        <v>3000</v>
      </c>
      <c r="N16" s="324">
        <v>750</v>
      </c>
      <c r="O16" s="193"/>
      <c r="P16" s="425">
        <v>3000</v>
      </c>
      <c r="Q16" s="368"/>
      <c r="R16" s="345"/>
      <c r="S16" s="349"/>
      <c r="T16" s="368" t="s">
        <v>708</v>
      </c>
      <c r="U16" s="345">
        <v>1</v>
      </c>
      <c r="V16" s="365">
        <f>U16/44</f>
        <v>0.022727272727272728</v>
      </c>
      <c r="W16" s="367"/>
      <c r="X16" s="361"/>
      <c r="Y16" s="406"/>
    </row>
    <row r="17" spans="1:25" s="192" customFormat="1" ht="49">
      <c r="A17" s="283">
        <v>210112</v>
      </c>
      <c r="B17" s="284"/>
      <c r="C17" s="285" t="s">
        <v>668</v>
      </c>
      <c r="D17" s="286" t="s">
        <v>658</v>
      </c>
      <c r="E17" s="287" t="s">
        <v>659</v>
      </c>
      <c r="F17" s="288"/>
      <c r="G17" s="289"/>
      <c r="H17" s="289" t="s">
        <v>113</v>
      </c>
      <c r="I17" s="289" t="s">
        <v>113</v>
      </c>
      <c r="J17" s="289" t="s">
        <v>113</v>
      </c>
      <c r="K17" s="311" t="s">
        <v>693</v>
      </c>
      <c r="L17" s="283">
        <v>210112</v>
      </c>
      <c r="M17" s="290">
        <v>0</v>
      </c>
      <c r="N17" s="325">
        <v>0</v>
      </c>
      <c r="O17" s="291"/>
      <c r="P17" s="426">
        <v>8000</v>
      </c>
      <c r="Q17" s="381">
        <v>0</v>
      </c>
      <c r="R17" s="362"/>
      <c r="S17" s="376"/>
      <c r="T17" s="368" t="s">
        <v>731</v>
      </c>
      <c r="U17" s="345">
        <v>8</v>
      </c>
      <c r="V17" s="384">
        <f>U17/44</f>
        <v>0.18181818181818182</v>
      </c>
      <c r="W17" s="381"/>
      <c r="X17" s="362"/>
      <c r="Y17" s="406"/>
    </row>
    <row r="18" spans="1:25" ht="15">
      <c r="A18" s="49"/>
      <c r="B18" s="47"/>
      <c r="C18" s="45"/>
      <c r="D18" s="203"/>
      <c r="E18" s="203"/>
      <c r="F18" s="48"/>
      <c r="G18" s="204"/>
      <c r="H18" s="204"/>
      <c r="I18" s="204"/>
      <c r="J18" s="204"/>
      <c r="K18" s="205"/>
      <c r="L18" s="49"/>
      <c r="M18" s="243"/>
      <c r="N18" s="326"/>
      <c r="O18" s="64"/>
      <c r="P18" s="427"/>
      <c r="Q18" s="380"/>
      <c r="R18" s="366"/>
      <c r="S18" s="377"/>
      <c r="T18" s="380"/>
      <c r="U18" s="366"/>
      <c r="V18" s="377"/>
      <c r="W18" s="380"/>
      <c r="X18" s="366"/>
      <c r="Y18" s="407"/>
    </row>
    <row r="19" spans="1:25" ht="15">
      <c r="A19" s="254">
        <v>2102</v>
      </c>
      <c r="B19" s="42"/>
      <c r="C19" s="42" t="s">
        <v>193</v>
      </c>
      <c r="D19" s="43" t="s">
        <v>24</v>
      </c>
      <c r="E19" s="254" t="s">
        <v>92</v>
      </c>
      <c r="F19" s="255"/>
      <c r="G19" s="256" t="s">
        <v>113</v>
      </c>
      <c r="H19" s="257" t="s">
        <v>113</v>
      </c>
      <c r="I19" s="257" t="s">
        <v>113</v>
      </c>
      <c r="J19" s="257" t="s">
        <v>113</v>
      </c>
      <c r="K19" s="43" t="s">
        <v>680</v>
      </c>
      <c r="L19" s="254">
        <v>2102</v>
      </c>
      <c r="M19" s="258">
        <f>SUM(M20:M22)</f>
        <v>4000</v>
      </c>
      <c r="N19" s="258">
        <f>SUM(N20:N22)</f>
        <v>1046.22</v>
      </c>
      <c r="O19" s="258"/>
      <c r="P19" s="428">
        <v>12000</v>
      </c>
      <c r="Q19" s="380"/>
      <c r="R19" s="366"/>
      <c r="S19" s="377"/>
      <c r="T19" s="380"/>
      <c r="U19" s="366"/>
      <c r="V19" s="377"/>
      <c r="W19" s="380"/>
      <c r="X19" s="366"/>
      <c r="Y19" s="407"/>
    </row>
    <row r="20" spans="1:25" ht="15">
      <c r="A20" s="39">
        <v>21021</v>
      </c>
      <c r="B20" s="38"/>
      <c r="C20" s="38" t="s">
        <v>550</v>
      </c>
      <c r="D20" s="39" t="s">
        <v>121</v>
      </c>
      <c r="E20" s="39" t="s">
        <v>122</v>
      </c>
      <c r="F20" s="44"/>
      <c r="G20" s="48" t="s">
        <v>113</v>
      </c>
      <c r="H20" s="40"/>
      <c r="I20" s="40" t="s">
        <v>113</v>
      </c>
      <c r="J20" s="40"/>
      <c r="K20" s="45" t="s">
        <v>680</v>
      </c>
      <c r="L20" s="39">
        <v>21021</v>
      </c>
      <c r="M20" s="244">
        <v>2000</v>
      </c>
      <c r="N20" s="328">
        <v>1032.77</v>
      </c>
      <c r="O20" s="53"/>
      <c r="P20" s="429">
        <v>0</v>
      </c>
      <c r="Q20" s="380"/>
      <c r="R20" s="366"/>
      <c r="S20" s="377"/>
      <c r="T20" s="380"/>
      <c r="U20" s="366"/>
      <c r="V20" s="377"/>
      <c r="W20" s="380"/>
      <c r="X20" s="366"/>
      <c r="Y20" s="407"/>
    </row>
    <row r="21" spans="1:25" ht="15">
      <c r="A21" s="39">
        <v>21022</v>
      </c>
      <c r="B21" s="38"/>
      <c r="C21" s="38" t="s">
        <v>551</v>
      </c>
      <c r="D21" s="39" t="s">
        <v>484</v>
      </c>
      <c r="E21" s="39" t="s">
        <v>123</v>
      </c>
      <c r="F21" s="44"/>
      <c r="G21" s="48"/>
      <c r="H21" s="40" t="s">
        <v>113</v>
      </c>
      <c r="I21" s="40" t="s">
        <v>113</v>
      </c>
      <c r="J21" s="40" t="s">
        <v>113</v>
      </c>
      <c r="K21" s="41" t="s">
        <v>680</v>
      </c>
      <c r="L21" s="39">
        <v>21022</v>
      </c>
      <c r="M21" s="244">
        <v>0</v>
      </c>
      <c r="N21" s="328">
        <v>0</v>
      </c>
      <c r="O21" s="53"/>
      <c r="P21" s="429">
        <v>11500</v>
      </c>
      <c r="Q21" s="380"/>
      <c r="R21" s="366"/>
      <c r="S21" s="377"/>
      <c r="T21" s="380"/>
      <c r="U21" s="366"/>
      <c r="V21" s="377"/>
      <c r="W21" s="380"/>
      <c r="X21" s="366"/>
      <c r="Y21" s="407"/>
    </row>
    <row r="22" spans="1:25" ht="15">
      <c r="A22" s="39">
        <v>21023</v>
      </c>
      <c r="B22" s="38"/>
      <c r="C22" s="38" t="s">
        <v>552</v>
      </c>
      <c r="D22" s="39" t="s">
        <v>124</v>
      </c>
      <c r="E22" s="39" t="s">
        <v>25</v>
      </c>
      <c r="F22" s="44"/>
      <c r="G22" s="48" t="s">
        <v>113</v>
      </c>
      <c r="H22" s="40"/>
      <c r="I22" s="40"/>
      <c r="J22" s="40"/>
      <c r="K22" s="41" t="s">
        <v>680</v>
      </c>
      <c r="L22" s="39">
        <v>21023</v>
      </c>
      <c r="M22" s="244">
        <v>2000</v>
      </c>
      <c r="N22" s="328">
        <v>13.45</v>
      </c>
      <c r="O22" s="53"/>
      <c r="P22" s="429">
        <v>500</v>
      </c>
      <c r="Q22" s="380"/>
      <c r="R22" s="366"/>
      <c r="S22" s="377"/>
      <c r="T22" s="380"/>
      <c r="U22" s="366"/>
      <c r="V22" s="377"/>
      <c r="W22" s="380"/>
      <c r="X22" s="366"/>
      <c r="Y22" s="407"/>
    </row>
    <row r="23" spans="1:25" ht="15">
      <c r="A23" s="39"/>
      <c r="B23" s="38"/>
      <c r="C23" s="38"/>
      <c r="D23" s="39"/>
      <c r="E23" s="39"/>
      <c r="F23" s="44"/>
      <c r="G23" s="40"/>
      <c r="H23" s="40"/>
      <c r="I23" s="40"/>
      <c r="J23" s="40"/>
      <c r="K23" s="41"/>
      <c r="L23" s="39"/>
      <c r="M23" s="244"/>
      <c r="N23" s="328"/>
      <c r="O23" s="53"/>
      <c r="P23" s="430"/>
      <c r="Q23" s="380"/>
      <c r="R23" s="366"/>
      <c r="S23" s="377"/>
      <c r="T23" s="380"/>
      <c r="U23" s="366"/>
      <c r="V23" s="377"/>
      <c r="W23" s="380"/>
      <c r="X23" s="366"/>
      <c r="Y23" s="407"/>
    </row>
    <row r="24" spans="1:25" s="192" customFormat="1" ht="15">
      <c r="A24" s="247">
        <v>2103</v>
      </c>
      <c r="B24" s="184" t="s">
        <v>18</v>
      </c>
      <c r="C24" s="184" t="s">
        <v>194</v>
      </c>
      <c r="D24" s="184" t="s">
        <v>690</v>
      </c>
      <c r="E24" s="247" t="s">
        <v>125</v>
      </c>
      <c r="F24" s="249" t="s">
        <v>113</v>
      </c>
      <c r="G24" s="250" t="s">
        <v>113</v>
      </c>
      <c r="H24" s="250" t="s">
        <v>113</v>
      </c>
      <c r="I24" s="250" t="s">
        <v>113</v>
      </c>
      <c r="J24" s="250" t="s">
        <v>113</v>
      </c>
      <c r="K24" s="264" t="s">
        <v>676</v>
      </c>
      <c r="L24" s="247">
        <v>2103</v>
      </c>
      <c r="M24" s="265">
        <f>SUM(M25:M26)</f>
        <v>11000</v>
      </c>
      <c r="N24" s="265">
        <f>SUM(N25:N29)</f>
        <v>8037.24</v>
      </c>
      <c r="O24" s="265">
        <f>SUM(O25:O26)</f>
        <v>0</v>
      </c>
      <c r="P24" s="431">
        <f>SUM(P25:P26)</f>
        <v>11000</v>
      </c>
      <c r="Q24" s="368"/>
      <c r="R24" s="345"/>
      <c r="S24" s="351"/>
      <c r="T24" s="381"/>
      <c r="U24" s="362"/>
      <c r="V24" s="376"/>
      <c r="W24" s="381"/>
      <c r="X24" s="362"/>
      <c r="Y24" s="406"/>
    </row>
    <row r="25" spans="1:25" s="192" customFormat="1" ht="15">
      <c r="A25" s="183">
        <v>21031</v>
      </c>
      <c r="B25" s="185"/>
      <c r="C25" s="185" t="s">
        <v>189</v>
      </c>
      <c r="D25" s="183" t="s">
        <v>26</v>
      </c>
      <c r="E25" s="183" t="s">
        <v>694</v>
      </c>
      <c r="F25" s="188" t="s">
        <v>113</v>
      </c>
      <c r="G25" s="189" t="s">
        <v>113</v>
      </c>
      <c r="H25" s="189" t="s">
        <v>113</v>
      </c>
      <c r="I25" s="189" t="s">
        <v>113</v>
      </c>
      <c r="J25" s="189" t="s">
        <v>113</v>
      </c>
      <c r="K25" s="195" t="s">
        <v>676</v>
      </c>
      <c r="L25" s="183">
        <v>21031</v>
      </c>
      <c r="M25" s="242">
        <v>7000</v>
      </c>
      <c r="N25" s="324">
        <v>7156.65</v>
      </c>
      <c r="O25" s="193"/>
      <c r="P25" s="424">
        <v>7000</v>
      </c>
      <c r="Q25" s="368" t="s">
        <v>732</v>
      </c>
      <c r="R25" s="345">
        <v>3</v>
      </c>
      <c r="S25" s="350">
        <f>R25/R124</f>
        <v>0.07142857142857142</v>
      </c>
      <c r="T25" s="381"/>
      <c r="U25" s="362"/>
      <c r="V25" s="376"/>
      <c r="W25" s="381"/>
      <c r="X25" s="362"/>
      <c r="Y25" s="406"/>
    </row>
    <row r="26" spans="1:25" s="192" customFormat="1" ht="15">
      <c r="A26" s="183">
        <v>21033</v>
      </c>
      <c r="B26" s="185"/>
      <c r="C26" s="185" t="s">
        <v>675</v>
      </c>
      <c r="D26" s="183" t="s">
        <v>643</v>
      </c>
      <c r="E26" s="183" t="s">
        <v>695</v>
      </c>
      <c r="F26" s="188" t="s">
        <v>113</v>
      </c>
      <c r="G26" s="189" t="s">
        <v>113</v>
      </c>
      <c r="H26" s="189" t="s">
        <v>113</v>
      </c>
      <c r="I26" s="189" t="s">
        <v>113</v>
      </c>
      <c r="J26" s="189" t="s">
        <v>113</v>
      </c>
      <c r="K26" s="195" t="s">
        <v>676</v>
      </c>
      <c r="L26" s="183">
        <v>21033</v>
      </c>
      <c r="M26" s="242">
        <v>4000</v>
      </c>
      <c r="N26" s="324">
        <v>822.08</v>
      </c>
      <c r="O26" s="193"/>
      <c r="P26" s="424">
        <v>4000</v>
      </c>
      <c r="Q26" s="368" t="s">
        <v>703</v>
      </c>
      <c r="R26" s="345">
        <v>3</v>
      </c>
      <c r="S26" s="350">
        <f>R26/R124</f>
        <v>0.07142857142857142</v>
      </c>
      <c r="T26" s="381"/>
      <c r="U26" s="362"/>
      <c r="V26" s="376"/>
      <c r="W26" s="381"/>
      <c r="X26" s="362"/>
      <c r="Y26" s="406"/>
    </row>
    <row r="27" spans="1:25" s="192" customFormat="1" ht="15">
      <c r="A27" s="183"/>
      <c r="B27" s="185"/>
      <c r="C27" s="185"/>
      <c r="D27" s="186" t="s">
        <v>689</v>
      </c>
      <c r="E27" s="183"/>
      <c r="F27" s="188"/>
      <c r="G27" s="189"/>
      <c r="H27" s="189"/>
      <c r="I27" s="189"/>
      <c r="J27" s="189"/>
      <c r="K27" s="195"/>
      <c r="L27" s="183"/>
      <c r="M27" s="242"/>
      <c r="N27" s="324"/>
      <c r="O27" s="193"/>
      <c r="P27" s="431">
        <v>1000</v>
      </c>
      <c r="Q27" s="381"/>
      <c r="R27" s="362"/>
      <c r="S27" s="376"/>
      <c r="T27" s="381"/>
      <c r="U27" s="362"/>
      <c r="V27" s="376"/>
      <c r="W27" s="381"/>
      <c r="X27" s="362"/>
      <c r="Y27" s="406"/>
    </row>
    <row r="28" spans="1:25" s="192" customFormat="1" ht="15">
      <c r="A28" s="183">
        <v>21032</v>
      </c>
      <c r="B28" s="185"/>
      <c r="C28" s="185" t="s">
        <v>190</v>
      </c>
      <c r="D28" s="183" t="s">
        <v>27</v>
      </c>
      <c r="E28" s="183" t="s">
        <v>674</v>
      </c>
      <c r="F28" s="188" t="s">
        <v>113</v>
      </c>
      <c r="G28" s="189" t="s">
        <v>113</v>
      </c>
      <c r="H28" s="189" t="s">
        <v>113</v>
      </c>
      <c r="I28" s="189" t="s">
        <v>113</v>
      </c>
      <c r="J28" s="189" t="s">
        <v>113</v>
      </c>
      <c r="K28" s="195" t="s">
        <v>676</v>
      </c>
      <c r="L28" s="183">
        <v>21032</v>
      </c>
      <c r="M28" s="242"/>
      <c r="N28" s="324">
        <v>58.51</v>
      </c>
      <c r="O28" s="193"/>
      <c r="P28" s="424">
        <v>0</v>
      </c>
      <c r="Q28" s="442" t="s">
        <v>733</v>
      </c>
      <c r="R28" s="362"/>
      <c r="S28" s="376"/>
      <c r="T28" s="381"/>
      <c r="U28" s="362"/>
      <c r="V28" s="376"/>
      <c r="W28" s="381"/>
      <c r="X28" s="362"/>
      <c r="Y28" s="406"/>
    </row>
    <row r="29" spans="1:25" s="192" customFormat="1" ht="15">
      <c r="A29" s="283">
        <v>21034</v>
      </c>
      <c r="B29" s="284"/>
      <c r="C29" s="284" t="s">
        <v>191</v>
      </c>
      <c r="D29" s="283" t="s">
        <v>26</v>
      </c>
      <c r="E29" s="283" t="s">
        <v>696</v>
      </c>
      <c r="F29" s="314"/>
      <c r="G29" s="288" t="s">
        <v>113</v>
      </c>
      <c r="H29" s="288" t="s">
        <v>113</v>
      </c>
      <c r="I29" s="288" t="s">
        <v>113</v>
      </c>
      <c r="J29" s="288" t="s">
        <v>113</v>
      </c>
      <c r="K29" s="315" t="s">
        <v>676</v>
      </c>
      <c r="L29" s="283">
        <v>21034</v>
      </c>
      <c r="M29" s="316">
        <v>1000</v>
      </c>
      <c r="N29" s="325"/>
      <c r="O29" s="291"/>
      <c r="P29" s="432">
        <v>1000</v>
      </c>
      <c r="Q29" s="442" t="s">
        <v>733</v>
      </c>
      <c r="R29" s="362"/>
      <c r="S29" s="376"/>
      <c r="T29" s="381"/>
      <c r="U29" s="362"/>
      <c r="V29" s="376"/>
      <c r="W29" s="381"/>
      <c r="X29" s="362"/>
      <c r="Y29" s="406"/>
    </row>
    <row r="30" spans="1:25" s="375" customFormat="1" ht="15">
      <c r="A30" s="172">
        <v>22</v>
      </c>
      <c r="B30" s="173" t="s">
        <v>28</v>
      </c>
      <c r="C30" s="173" t="s">
        <v>181</v>
      </c>
      <c r="D30" s="173"/>
      <c r="E30" s="172" t="s">
        <v>29</v>
      </c>
      <c r="F30" s="175"/>
      <c r="G30" s="175"/>
      <c r="H30" s="175"/>
      <c r="I30" s="175"/>
      <c r="J30" s="175"/>
      <c r="K30" s="176"/>
      <c r="L30" s="172">
        <v>22</v>
      </c>
      <c r="M30" s="245">
        <f aca="true" t="shared" si="2" ref="M30:O30">SUM(M31,M36,M41,M46)</f>
        <v>22000</v>
      </c>
      <c r="N30" s="245">
        <f t="shared" si="2"/>
        <v>8027.63</v>
      </c>
      <c r="O30" s="245">
        <f t="shared" si="2"/>
        <v>0</v>
      </c>
      <c r="P30" s="433">
        <f>SUM(P31,P36,P41,P46)</f>
        <v>22000</v>
      </c>
      <c r="Q30" s="382"/>
      <c r="R30" s="374"/>
      <c r="S30" s="378"/>
      <c r="T30" s="382"/>
      <c r="U30" s="374"/>
      <c r="V30" s="378"/>
      <c r="W30" s="382"/>
      <c r="X30" s="374"/>
      <c r="Y30" s="408"/>
    </row>
    <row r="31" spans="1:25" s="192" customFormat="1" ht="15">
      <c r="A31" s="247">
        <v>2201</v>
      </c>
      <c r="B31" s="184" t="s">
        <v>18</v>
      </c>
      <c r="C31" s="184" t="s">
        <v>496</v>
      </c>
      <c r="D31" s="184" t="s">
        <v>633</v>
      </c>
      <c r="E31" s="247" t="s">
        <v>93</v>
      </c>
      <c r="F31" s="250"/>
      <c r="G31" s="250"/>
      <c r="H31" s="250"/>
      <c r="I31" s="250"/>
      <c r="J31" s="250"/>
      <c r="K31" s="186"/>
      <c r="L31" s="247">
        <v>2201</v>
      </c>
      <c r="M31" s="265">
        <f>SUM(M32:M34)</f>
        <v>20000</v>
      </c>
      <c r="N31" s="265">
        <f>SUM(N32:N34)</f>
        <v>6690.21</v>
      </c>
      <c r="O31" s="266"/>
      <c r="P31" s="431">
        <v>20000</v>
      </c>
      <c r="Q31" s="381"/>
      <c r="R31" s="362"/>
      <c r="S31" s="376"/>
      <c r="T31" s="381"/>
      <c r="U31" s="362"/>
      <c r="V31" s="376"/>
      <c r="W31" s="381"/>
      <c r="X31" s="362"/>
      <c r="Y31" s="406"/>
    </row>
    <row r="32" spans="1:25" s="192" customFormat="1" ht="15">
      <c r="A32" s="183">
        <v>22011</v>
      </c>
      <c r="B32" s="185"/>
      <c r="C32" s="190" t="s">
        <v>497</v>
      </c>
      <c r="D32" s="183" t="s">
        <v>128</v>
      </c>
      <c r="E32" s="183" t="s">
        <v>129</v>
      </c>
      <c r="F32" s="189"/>
      <c r="G32" s="347" t="s">
        <v>113</v>
      </c>
      <c r="H32" s="189" t="s">
        <v>113</v>
      </c>
      <c r="I32" s="189" t="s">
        <v>113</v>
      </c>
      <c r="J32" s="189" t="s">
        <v>113</v>
      </c>
      <c r="K32" s="190" t="s">
        <v>680</v>
      </c>
      <c r="L32" s="183">
        <v>22011</v>
      </c>
      <c r="M32" s="242">
        <v>6000</v>
      </c>
      <c r="N32" s="324">
        <v>24.21</v>
      </c>
      <c r="O32" s="193"/>
      <c r="P32" s="424">
        <v>6000</v>
      </c>
      <c r="Q32" s="214"/>
      <c r="R32" s="362"/>
      <c r="S32" s="376"/>
      <c r="T32" s="381"/>
      <c r="U32" s="362"/>
      <c r="V32" s="376"/>
      <c r="W32" s="381"/>
      <c r="X32" s="362"/>
      <c r="Y32" s="406"/>
    </row>
    <row r="33" spans="1:25" s="192" customFormat="1" ht="15">
      <c r="A33" s="183">
        <v>22012</v>
      </c>
      <c r="B33" s="185"/>
      <c r="C33" s="190" t="s">
        <v>498</v>
      </c>
      <c r="D33" s="183" t="s">
        <v>575</v>
      </c>
      <c r="E33" s="183" t="s">
        <v>131</v>
      </c>
      <c r="F33" s="189"/>
      <c r="G33" s="347" t="s">
        <v>113</v>
      </c>
      <c r="H33" s="189" t="s">
        <v>113</v>
      </c>
      <c r="I33" s="189" t="s">
        <v>113</v>
      </c>
      <c r="J33" s="189" t="s">
        <v>113</v>
      </c>
      <c r="K33" s="190" t="s">
        <v>680</v>
      </c>
      <c r="L33" s="183">
        <v>22012</v>
      </c>
      <c r="M33" s="242">
        <v>4000</v>
      </c>
      <c r="N33" s="324"/>
      <c r="O33" s="193"/>
      <c r="P33" s="424">
        <v>4000</v>
      </c>
      <c r="Q33" s="381"/>
      <c r="R33" s="362"/>
      <c r="S33" s="376"/>
      <c r="T33" s="368"/>
      <c r="U33" s="345"/>
      <c r="V33" s="350"/>
      <c r="W33" s="381"/>
      <c r="X33" s="362"/>
      <c r="Y33" s="406"/>
    </row>
    <row r="34" spans="1:25" s="192" customFormat="1" ht="15">
      <c r="A34" s="183">
        <v>22013</v>
      </c>
      <c r="B34" s="185"/>
      <c r="C34" s="190" t="s">
        <v>688</v>
      </c>
      <c r="D34" s="183" t="s">
        <v>578</v>
      </c>
      <c r="E34" s="183" t="s">
        <v>681</v>
      </c>
      <c r="F34" s="189"/>
      <c r="G34" s="189" t="s">
        <v>113</v>
      </c>
      <c r="H34" s="189" t="s">
        <v>113</v>
      </c>
      <c r="I34" s="189" t="s">
        <v>113</v>
      </c>
      <c r="J34" s="189" t="s">
        <v>113</v>
      </c>
      <c r="K34" s="190" t="s">
        <v>676</v>
      </c>
      <c r="L34" s="183">
        <v>22013</v>
      </c>
      <c r="M34" s="242">
        <v>10000</v>
      </c>
      <c r="N34" s="324">
        <v>6666</v>
      </c>
      <c r="O34" s="193"/>
      <c r="P34" s="424">
        <v>10000</v>
      </c>
      <c r="Q34" s="381"/>
      <c r="R34" s="362"/>
      <c r="S34" s="376"/>
      <c r="T34" s="381"/>
      <c r="U34" s="362"/>
      <c r="V34" s="376"/>
      <c r="W34" s="381"/>
      <c r="X34" s="362"/>
      <c r="Y34" s="406"/>
    </row>
    <row r="35" spans="1:25" ht="15">
      <c r="A35" s="49"/>
      <c r="B35" s="47"/>
      <c r="C35" s="47"/>
      <c r="D35" s="47"/>
      <c r="E35" s="49"/>
      <c r="F35" s="48"/>
      <c r="G35" s="48"/>
      <c r="H35" s="48"/>
      <c r="I35" s="48"/>
      <c r="J35" s="48"/>
      <c r="K35" s="45"/>
      <c r="L35" s="49"/>
      <c r="M35" s="243"/>
      <c r="N35" s="326"/>
      <c r="O35" s="64"/>
      <c r="P35" s="434"/>
      <c r="Q35" s="380"/>
      <c r="R35" s="366"/>
      <c r="S35" s="377"/>
      <c r="T35" s="380"/>
      <c r="U35" s="366"/>
      <c r="V35" s="377"/>
      <c r="W35" s="380"/>
      <c r="X35" s="366"/>
      <c r="Y35" s="407"/>
    </row>
    <row r="36" spans="1:25" ht="15">
      <c r="A36" s="254">
        <v>2202</v>
      </c>
      <c r="B36" s="46"/>
      <c r="C36" s="42" t="s">
        <v>499</v>
      </c>
      <c r="D36" s="46" t="s">
        <v>31</v>
      </c>
      <c r="E36" s="254" t="s">
        <v>134</v>
      </c>
      <c r="F36" s="257"/>
      <c r="G36" s="256"/>
      <c r="H36" s="256"/>
      <c r="I36" s="256"/>
      <c r="J36" s="256"/>
      <c r="K36" s="60"/>
      <c r="L36" s="254">
        <v>2202</v>
      </c>
      <c r="M36" s="387">
        <f aca="true" t="shared" si="3" ref="M36:P36">SUM(M37:M39)</f>
        <v>1000</v>
      </c>
      <c r="N36" s="387">
        <f t="shared" si="3"/>
        <v>1260</v>
      </c>
      <c r="O36" s="268">
        <f t="shared" si="3"/>
        <v>0</v>
      </c>
      <c r="P36" s="435">
        <f t="shared" si="3"/>
        <v>0</v>
      </c>
      <c r="Q36" s="380"/>
      <c r="R36" s="366"/>
      <c r="S36" s="377"/>
      <c r="T36" s="380"/>
      <c r="U36" s="366"/>
      <c r="V36" s="377"/>
      <c r="W36" s="380"/>
      <c r="X36" s="366"/>
      <c r="Y36" s="407"/>
    </row>
    <row r="37" spans="1:25" ht="15">
      <c r="A37" s="39">
        <v>22021</v>
      </c>
      <c r="B37" s="47"/>
      <c r="C37" s="38" t="s">
        <v>553</v>
      </c>
      <c r="D37" s="39" t="s">
        <v>132</v>
      </c>
      <c r="E37" s="390" t="s">
        <v>133</v>
      </c>
      <c r="F37" s="391"/>
      <c r="G37" s="392" t="s">
        <v>113</v>
      </c>
      <c r="H37" s="392" t="s">
        <v>113</v>
      </c>
      <c r="I37" s="392"/>
      <c r="J37" s="392"/>
      <c r="K37" s="393" t="s">
        <v>680</v>
      </c>
      <c r="L37" s="394">
        <v>22021</v>
      </c>
      <c r="M37" s="243">
        <v>500</v>
      </c>
      <c r="N37" s="326">
        <v>1260</v>
      </c>
      <c r="O37" s="64"/>
      <c r="P37" s="436">
        <v>0</v>
      </c>
      <c r="Q37" s="380"/>
      <c r="R37" s="366"/>
      <c r="S37" s="377"/>
      <c r="T37" s="380"/>
      <c r="U37" s="366"/>
      <c r="V37" s="377"/>
      <c r="W37" s="380"/>
      <c r="X37" s="366"/>
      <c r="Y37" s="407"/>
    </row>
    <row r="38" spans="1:25" ht="15">
      <c r="A38" s="39">
        <v>22022</v>
      </c>
      <c r="B38" s="38"/>
      <c r="C38" s="38" t="s">
        <v>554</v>
      </c>
      <c r="D38" s="39" t="s">
        <v>135</v>
      </c>
      <c r="E38" s="395" t="s">
        <v>136</v>
      </c>
      <c r="F38" s="40" t="s">
        <v>113</v>
      </c>
      <c r="G38" s="48" t="s">
        <v>113</v>
      </c>
      <c r="H38" s="40" t="s">
        <v>113</v>
      </c>
      <c r="I38" s="40"/>
      <c r="J38" s="40" t="s">
        <v>113</v>
      </c>
      <c r="K38" s="41" t="s">
        <v>680</v>
      </c>
      <c r="L38" s="39">
        <v>22022</v>
      </c>
      <c r="M38" s="244">
        <v>500</v>
      </c>
      <c r="N38" s="396"/>
      <c r="O38" s="53"/>
      <c r="P38" s="429">
        <v>0</v>
      </c>
      <c r="Q38" s="380"/>
      <c r="R38" s="366"/>
      <c r="S38" s="377"/>
      <c r="T38" s="380"/>
      <c r="U38" s="366"/>
      <c r="V38" s="377"/>
      <c r="W38" s="380"/>
      <c r="X38" s="366"/>
      <c r="Y38" s="407"/>
    </row>
    <row r="39" spans="1:25" ht="15">
      <c r="A39" s="39">
        <v>22023</v>
      </c>
      <c r="B39" s="38"/>
      <c r="C39" s="38" t="s">
        <v>555</v>
      </c>
      <c r="D39" s="39" t="s">
        <v>138</v>
      </c>
      <c r="E39" s="395" t="s">
        <v>137</v>
      </c>
      <c r="F39" s="40"/>
      <c r="G39" s="48"/>
      <c r="H39" s="40"/>
      <c r="I39" s="40"/>
      <c r="J39" s="40" t="s">
        <v>113</v>
      </c>
      <c r="K39" s="41" t="s">
        <v>677</v>
      </c>
      <c r="L39" s="39">
        <v>22023</v>
      </c>
      <c r="M39" s="244">
        <v>0</v>
      </c>
      <c r="N39" s="328">
        <v>0</v>
      </c>
      <c r="O39" s="53"/>
      <c r="P39" s="434">
        <v>0</v>
      </c>
      <c r="Q39" s="380"/>
      <c r="R39" s="366"/>
      <c r="S39" s="377"/>
      <c r="T39" s="380"/>
      <c r="U39" s="366"/>
      <c r="V39" s="377"/>
      <c r="W39" s="380"/>
      <c r="X39" s="366"/>
      <c r="Y39" s="407"/>
    </row>
    <row r="40" spans="1:25" ht="15">
      <c r="A40" s="39"/>
      <c r="B40" s="38"/>
      <c r="C40" s="38"/>
      <c r="D40" s="38"/>
      <c r="E40" s="395"/>
      <c r="F40" s="40"/>
      <c r="G40" s="40"/>
      <c r="H40" s="40"/>
      <c r="I40" s="40"/>
      <c r="J40" s="40"/>
      <c r="K40" s="41"/>
      <c r="L40" s="39"/>
      <c r="M40" s="244"/>
      <c r="N40" s="328"/>
      <c r="O40" s="53"/>
      <c r="P40" s="430"/>
      <c r="Q40" s="380"/>
      <c r="R40" s="366"/>
      <c r="S40" s="377"/>
      <c r="T40" s="380"/>
      <c r="U40" s="366"/>
      <c r="V40" s="377"/>
      <c r="W40" s="380"/>
      <c r="X40" s="366"/>
      <c r="Y40" s="407"/>
    </row>
    <row r="41" spans="1:25" ht="15">
      <c r="A41" s="254">
        <v>2203</v>
      </c>
      <c r="B41" s="42"/>
      <c r="C41" s="42" t="s">
        <v>500</v>
      </c>
      <c r="D41" s="42" t="s">
        <v>32</v>
      </c>
      <c r="E41" s="397" t="s">
        <v>661</v>
      </c>
      <c r="F41" s="257"/>
      <c r="G41" s="257"/>
      <c r="H41" s="257" t="s">
        <v>113</v>
      </c>
      <c r="I41" s="257" t="s">
        <v>113</v>
      </c>
      <c r="J41" s="257" t="s">
        <v>113</v>
      </c>
      <c r="K41" s="43" t="s">
        <v>684</v>
      </c>
      <c r="L41" s="254">
        <v>2203</v>
      </c>
      <c r="M41" s="258">
        <f>SUM(M42:M44)</f>
        <v>500</v>
      </c>
      <c r="N41" s="258">
        <f>SUM(N42:N44)</f>
        <v>64.96</v>
      </c>
      <c r="O41" s="258">
        <f aca="true" t="shared" si="4" ref="O41:P41">SUM(O42:O44)</f>
        <v>0</v>
      </c>
      <c r="P41" s="428">
        <f t="shared" si="4"/>
        <v>1500</v>
      </c>
      <c r="Q41" s="380"/>
      <c r="R41" s="366"/>
      <c r="S41" s="377"/>
      <c r="T41" s="380"/>
      <c r="U41" s="366"/>
      <c r="V41" s="377"/>
      <c r="W41" s="380"/>
      <c r="X41" s="366"/>
      <c r="Y41" s="407"/>
    </row>
    <row r="42" spans="1:25" ht="15">
      <c r="A42" s="39">
        <v>22031</v>
      </c>
      <c r="B42" s="38"/>
      <c r="C42" s="38" t="s">
        <v>501</v>
      </c>
      <c r="D42" s="39" t="s">
        <v>33</v>
      </c>
      <c r="E42" s="395" t="s">
        <v>139</v>
      </c>
      <c r="F42" s="40" t="s">
        <v>113</v>
      </c>
      <c r="G42" s="40" t="s">
        <v>113</v>
      </c>
      <c r="H42" s="40" t="s">
        <v>113</v>
      </c>
      <c r="I42" s="40" t="s">
        <v>113</v>
      </c>
      <c r="J42" s="40" t="s">
        <v>113</v>
      </c>
      <c r="K42" s="41" t="s">
        <v>685</v>
      </c>
      <c r="L42" s="39">
        <v>22031</v>
      </c>
      <c r="M42" s="244">
        <v>500</v>
      </c>
      <c r="N42" s="328">
        <v>64.96</v>
      </c>
      <c r="O42" s="53"/>
      <c r="P42" s="429">
        <v>0</v>
      </c>
      <c r="Q42" s="380"/>
      <c r="R42" s="366"/>
      <c r="S42" s="377"/>
      <c r="T42" s="380"/>
      <c r="U42" s="366"/>
      <c r="V42" s="377"/>
      <c r="W42" s="380"/>
      <c r="X42" s="366"/>
      <c r="Y42" s="407"/>
    </row>
    <row r="43" spans="1:25" ht="15">
      <c r="A43" s="39">
        <v>22032</v>
      </c>
      <c r="B43" s="38"/>
      <c r="C43" s="38" t="s">
        <v>502</v>
      </c>
      <c r="D43" s="39" t="s">
        <v>140</v>
      </c>
      <c r="E43" s="395" t="s">
        <v>660</v>
      </c>
      <c r="F43" s="40"/>
      <c r="G43" s="40"/>
      <c r="H43" s="40" t="s">
        <v>113</v>
      </c>
      <c r="I43" s="40" t="s">
        <v>113</v>
      </c>
      <c r="J43" s="40" t="s">
        <v>113</v>
      </c>
      <c r="K43" s="41" t="s">
        <v>684</v>
      </c>
      <c r="L43" s="39">
        <v>22032</v>
      </c>
      <c r="M43" s="244">
        <v>0</v>
      </c>
      <c r="N43" s="396">
        <v>0</v>
      </c>
      <c r="O43" s="53"/>
      <c r="P43" s="437">
        <v>500</v>
      </c>
      <c r="Q43" s="380"/>
      <c r="R43" s="366"/>
      <c r="S43" s="377"/>
      <c r="T43" s="380"/>
      <c r="U43" s="366"/>
      <c r="V43" s="377"/>
      <c r="W43" s="380"/>
      <c r="X43" s="366"/>
      <c r="Y43" s="407"/>
    </row>
    <row r="44" spans="1:25" ht="15">
      <c r="A44" s="272">
        <v>22033</v>
      </c>
      <c r="B44" s="273"/>
      <c r="C44" s="273" t="s">
        <v>669</v>
      </c>
      <c r="D44" s="272" t="s">
        <v>672</v>
      </c>
      <c r="E44" s="398" t="s">
        <v>662</v>
      </c>
      <c r="F44" s="274"/>
      <c r="G44" s="274"/>
      <c r="H44" s="274" t="s">
        <v>113</v>
      </c>
      <c r="I44" s="274" t="s">
        <v>113</v>
      </c>
      <c r="J44" s="274" t="s">
        <v>113</v>
      </c>
      <c r="K44" s="275" t="s">
        <v>683</v>
      </c>
      <c r="L44" s="272">
        <v>22033</v>
      </c>
      <c r="M44" s="281">
        <v>0</v>
      </c>
      <c r="N44" s="329">
        <v>0</v>
      </c>
      <c r="O44" s="282"/>
      <c r="P44" s="438">
        <v>1000</v>
      </c>
      <c r="Q44" s="380"/>
      <c r="R44" s="366"/>
      <c r="S44" s="377"/>
      <c r="T44" s="380"/>
      <c r="U44" s="366"/>
      <c r="V44" s="377"/>
      <c r="W44" s="380"/>
      <c r="X44" s="366"/>
      <c r="Y44" s="407"/>
    </row>
    <row r="45" spans="1:25" ht="15">
      <c r="A45" s="39"/>
      <c r="B45" s="38"/>
      <c r="C45" s="38"/>
      <c r="D45" s="38"/>
      <c r="E45" s="395"/>
      <c r="F45" s="40"/>
      <c r="G45" s="40"/>
      <c r="H45" s="40"/>
      <c r="I45" s="40"/>
      <c r="J45" s="40"/>
      <c r="K45" s="41"/>
      <c r="L45" s="39"/>
      <c r="M45" s="244"/>
      <c r="N45" s="328"/>
      <c r="O45" s="53"/>
      <c r="P45" s="429"/>
      <c r="Q45" s="380"/>
      <c r="R45" s="366"/>
      <c r="S45" s="377"/>
      <c r="T45" s="380"/>
      <c r="U45" s="366"/>
      <c r="V45" s="377"/>
      <c r="W45" s="380"/>
      <c r="X45" s="366"/>
      <c r="Y45" s="407"/>
    </row>
    <row r="46" spans="1:25" ht="15">
      <c r="A46" s="254">
        <v>2204</v>
      </c>
      <c r="B46" s="42"/>
      <c r="C46" s="42" t="s">
        <v>503</v>
      </c>
      <c r="D46" s="42" t="s">
        <v>94</v>
      </c>
      <c r="E46" s="397" t="s">
        <v>95</v>
      </c>
      <c r="F46" s="257"/>
      <c r="G46" s="257"/>
      <c r="H46" s="257"/>
      <c r="I46" s="257"/>
      <c r="J46" s="257"/>
      <c r="K46" s="43"/>
      <c r="L46" s="254">
        <v>2204</v>
      </c>
      <c r="M46" s="258">
        <f>SUM(M47:M49)</f>
        <v>500</v>
      </c>
      <c r="N46" s="258">
        <f>SUM(N47:N49)</f>
        <v>12.46</v>
      </c>
      <c r="O46" s="258">
        <f aca="true" t="shared" si="5" ref="O46:P46">SUM(O47:O49)</f>
        <v>0</v>
      </c>
      <c r="P46" s="428">
        <f t="shared" si="5"/>
        <v>500</v>
      </c>
      <c r="Q46" s="380"/>
      <c r="R46" s="366"/>
      <c r="S46" s="377"/>
      <c r="T46" s="380"/>
      <c r="U46" s="366"/>
      <c r="V46" s="377"/>
      <c r="W46" s="380"/>
      <c r="X46" s="366"/>
      <c r="Y46" s="407"/>
    </row>
    <row r="47" spans="1:25" ht="15">
      <c r="A47" s="39">
        <v>22041</v>
      </c>
      <c r="B47" s="38"/>
      <c r="C47" s="38" t="s">
        <v>504</v>
      </c>
      <c r="D47" s="39" t="s">
        <v>143</v>
      </c>
      <c r="E47" s="395" t="s">
        <v>142</v>
      </c>
      <c r="F47" s="40"/>
      <c r="G47" s="40"/>
      <c r="H47" s="40"/>
      <c r="I47" s="40" t="s">
        <v>113</v>
      </c>
      <c r="J47" s="40"/>
      <c r="K47" s="41" t="s">
        <v>676</v>
      </c>
      <c r="L47" s="39">
        <v>22041</v>
      </c>
      <c r="M47" s="244">
        <v>0</v>
      </c>
      <c r="N47" s="328">
        <v>0</v>
      </c>
      <c r="O47" s="53"/>
      <c r="P47" s="429">
        <v>0</v>
      </c>
      <c r="Q47" s="380"/>
      <c r="R47" s="366"/>
      <c r="S47" s="377"/>
      <c r="T47" s="380"/>
      <c r="U47" s="366"/>
      <c r="V47" s="377"/>
      <c r="W47" s="380"/>
      <c r="X47" s="366"/>
      <c r="Y47" s="407"/>
    </row>
    <row r="48" spans="1:25" ht="15">
      <c r="A48" s="39">
        <v>22042</v>
      </c>
      <c r="B48" s="38"/>
      <c r="C48" s="38" t="s">
        <v>505</v>
      </c>
      <c r="D48" s="39" t="s">
        <v>34</v>
      </c>
      <c r="E48" s="399" t="s">
        <v>141</v>
      </c>
      <c r="F48" s="400" t="s">
        <v>113</v>
      </c>
      <c r="G48" s="400" t="s">
        <v>113</v>
      </c>
      <c r="H48" s="400" t="s">
        <v>113</v>
      </c>
      <c r="I48" s="400" t="s">
        <v>113</v>
      </c>
      <c r="J48" s="400" t="s">
        <v>113</v>
      </c>
      <c r="K48" s="401" t="s">
        <v>682</v>
      </c>
      <c r="L48" s="402">
        <v>22042</v>
      </c>
      <c r="M48" s="244">
        <v>500</v>
      </c>
      <c r="N48" s="328">
        <v>12.46</v>
      </c>
      <c r="O48" s="53"/>
      <c r="P48" s="429">
        <v>500</v>
      </c>
      <c r="Q48" s="380"/>
      <c r="R48" s="366"/>
      <c r="S48" s="377"/>
      <c r="T48" s="380"/>
      <c r="U48" s="366"/>
      <c r="V48" s="377"/>
      <c r="W48" s="380"/>
      <c r="X48" s="366"/>
      <c r="Y48" s="407"/>
    </row>
    <row r="49" spans="1:25" ht="15">
      <c r="A49" s="39"/>
      <c r="B49" s="38"/>
      <c r="C49" s="38"/>
      <c r="D49" s="39"/>
      <c r="E49" s="39"/>
      <c r="F49" s="40"/>
      <c r="G49" s="40"/>
      <c r="H49" s="40"/>
      <c r="I49" s="40"/>
      <c r="J49" s="40"/>
      <c r="K49" s="41"/>
      <c r="L49" s="39"/>
      <c r="M49" s="388"/>
      <c r="N49" s="389"/>
      <c r="O49" s="53"/>
      <c r="P49" s="434"/>
      <c r="Q49" s="380"/>
      <c r="R49" s="366"/>
      <c r="S49" s="377"/>
      <c r="T49" s="380"/>
      <c r="U49" s="366"/>
      <c r="V49" s="377"/>
      <c r="W49" s="380"/>
      <c r="X49" s="366"/>
      <c r="Y49" s="407"/>
    </row>
    <row r="50" spans="1:25" s="375" customFormat="1" ht="15">
      <c r="A50" s="172">
        <v>23</v>
      </c>
      <c r="B50" s="173" t="s">
        <v>35</v>
      </c>
      <c r="C50" s="173" t="s">
        <v>522</v>
      </c>
      <c r="D50" s="173"/>
      <c r="E50" s="172" t="s">
        <v>36</v>
      </c>
      <c r="F50" s="175"/>
      <c r="G50" s="175"/>
      <c r="H50" s="175"/>
      <c r="I50" s="175"/>
      <c r="J50" s="175"/>
      <c r="K50" s="176"/>
      <c r="L50" s="172">
        <v>23</v>
      </c>
      <c r="M50" s="245">
        <f aca="true" t="shared" si="6" ref="M50:P50">SUM(M51,M55,M60,M69)</f>
        <v>56000</v>
      </c>
      <c r="N50" s="245">
        <f t="shared" si="6"/>
        <v>9734.34</v>
      </c>
      <c r="O50" s="245">
        <f t="shared" si="6"/>
        <v>0</v>
      </c>
      <c r="P50" s="433">
        <f t="shared" si="6"/>
        <v>55000</v>
      </c>
      <c r="Q50" s="382"/>
      <c r="R50" s="374"/>
      <c r="S50" s="378"/>
      <c r="T50" s="382"/>
      <c r="U50" s="374"/>
      <c r="V50" s="378"/>
      <c r="W50" s="382"/>
      <c r="X50" s="374"/>
      <c r="Y50" s="408"/>
    </row>
    <row r="51" spans="1:25" s="209" customFormat="1" ht="15">
      <c r="A51" s="354">
        <v>2301</v>
      </c>
      <c r="B51" s="46"/>
      <c r="C51" s="46" t="s">
        <v>506</v>
      </c>
      <c r="D51" s="46" t="s">
        <v>37</v>
      </c>
      <c r="E51" s="354" t="s">
        <v>96</v>
      </c>
      <c r="F51" s="256" t="s">
        <v>113</v>
      </c>
      <c r="G51" s="256" t="s">
        <v>113</v>
      </c>
      <c r="H51" s="256" t="s">
        <v>113</v>
      </c>
      <c r="I51" s="256" t="s">
        <v>113</v>
      </c>
      <c r="J51" s="256" t="s">
        <v>113</v>
      </c>
      <c r="K51" s="45" t="s">
        <v>677</v>
      </c>
      <c r="L51" s="354">
        <v>2301</v>
      </c>
      <c r="M51" s="268">
        <f aca="true" t="shared" si="7" ref="M51:P51">SUM(M52:M53)</f>
        <v>3500</v>
      </c>
      <c r="N51" s="268">
        <f t="shared" si="7"/>
        <v>121.07</v>
      </c>
      <c r="O51" s="268">
        <f t="shared" si="7"/>
        <v>0</v>
      </c>
      <c r="P51" s="435">
        <f t="shared" si="7"/>
        <v>3000</v>
      </c>
      <c r="Q51" s="372">
        <v>6</v>
      </c>
      <c r="R51" s="355">
        <v>5</v>
      </c>
      <c r="S51" s="352">
        <f>R51/R124</f>
        <v>0.11904761904761904</v>
      </c>
      <c r="T51" s="372">
        <v>4</v>
      </c>
      <c r="U51" s="355">
        <v>5</v>
      </c>
      <c r="V51" s="352">
        <f>U51/44</f>
        <v>0.11363636363636363</v>
      </c>
      <c r="W51" s="383"/>
      <c r="X51" s="364"/>
      <c r="Y51" s="409"/>
    </row>
    <row r="52" spans="1:25" s="209" customFormat="1" ht="15">
      <c r="A52" s="49">
        <v>23011</v>
      </c>
      <c r="B52" s="47"/>
      <c r="C52" s="45" t="s">
        <v>507</v>
      </c>
      <c r="D52" s="49" t="s">
        <v>38</v>
      </c>
      <c r="E52" s="49" t="s">
        <v>39</v>
      </c>
      <c r="F52" s="48"/>
      <c r="G52" s="48" t="s">
        <v>113</v>
      </c>
      <c r="H52" s="48" t="s">
        <v>113</v>
      </c>
      <c r="I52" s="48" t="s">
        <v>113</v>
      </c>
      <c r="J52" s="48" t="s">
        <v>113</v>
      </c>
      <c r="K52" s="45" t="s">
        <v>115</v>
      </c>
      <c r="L52" s="49">
        <v>23011</v>
      </c>
      <c r="M52" s="243">
        <v>1500</v>
      </c>
      <c r="N52" s="326"/>
      <c r="O52" s="64"/>
      <c r="P52" s="436">
        <v>1500</v>
      </c>
      <c r="Q52" s="383"/>
      <c r="R52" s="364"/>
      <c r="S52" s="379"/>
      <c r="T52" s="372"/>
      <c r="U52" s="355"/>
      <c r="V52" s="356"/>
      <c r="W52" s="369" t="s">
        <v>715</v>
      </c>
      <c r="X52" s="363">
        <v>4</v>
      </c>
      <c r="Y52" s="409">
        <f>X52/X124</f>
        <v>0.08888888888888889</v>
      </c>
    </row>
    <row r="53" spans="1:25" s="209" customFormat="1" ht="15">
      <c r="A53" s="49">
        <v>23012</v>
      </c>
      <c r="B53" s="47"/>
      <c r="C53" s="45" t="s">
        <v>508</v>
      </c>
      <c r="D53" s="49" t="s">
        <v>40</v>
      </c>
      <c r="E53" s="49" t="s">
        <v>85</v>
      </c>
      <c r="F53" s="48"/>
      <c r="G53" s="48" t="s">
        <v>113</v>
      </c>
      <c r="H53" s="48" t="s">
        <v>113</v>
      </c>
      <c r="I53" s="48" t="s">
        <v>113</v>
      </c>
      <c r="J53" s="48" t="s">
        <v>113</v>
      </c>
      <c r="K53" s="45" t="s">
        <v>677</v>
      </c>
      <c r="L53" s="49">
        <v>23012</v>
      </c>
      <c r="M53" s="243">
        <v>2000</v>
      </c>
      <c r="N53" s="326">
        <v>121.07</v>
      </c>
      <c r="O53" s="64"/>
      <c r="P53" s="436">
        <v>1500</v>
      </c>
      <c r="Q53" s="383"/>
      <c r="R53" s="364"/>
      <c r="S53" s="379"/>
      <c r="T53" s="372"/>
      <c r="U53" s="355"/>
      <c r="V53" s="356"/>
      <c r="W53" s="383"/>
      <c r="X53" s="364"/>
      <c r="Y53" s="409"/>
    </row>
    <row r="54" spans="1:25" ht="15">
      <c r="A54" s="39"/>
      <c r="B54" s="38"/>
      <c r="C54" s="38"/>
      <c r="D54" s="38"/>
      <c r="E54" s="39"/>
      <c r="F54" s="40"/>
      <c r="G54" s="40"/>
      <c r="H54" s="40"/>
      <c r="I54" s="40"/>
      <c r="J54" s="40"/>
      <c r="K54" s="41"/>
      <c r="L54" s="39"/>
      <c r="M54" s="244"/>
      <c r="N54" s="328"/>
      <c r="O54" s="53"/>
      <c r="P54" s="429"/>
      <c r="Q54" s="380"/>
      <c r="R54" s="366"/>
      <c r="S54" s="377"/>
      <c r="T54" s="373"/>
      <c r="U54" s="348"/>
      <c r="V54" s="353"/>
      <c r="W54" s="380"/>
      <c r="X54" s="366"/>
      <c r="Y54" s="407"/>
    </row>
    <row r="55" spans="1:25" s="192" customFormat="1" ht="15">
      <c r="A55" s="247">
        <v>2302</v>
      </c>
      <c r="B55" s="184" t="s">
        <v>18</v>
      </c>
      <c r="C55" s="184" t="s">
        <v>509</v>
      </c>
      <c r="D55" s="184" t="s">
        <v>638</v>
      </c>
      <c r="E55" s="247" t="s">
        <v>97</v>
      </c>
      <c r="F55" s="250" t="s">
        <v>113</v>
      </c>
      <c r="G55" s="250" t="s">
        <v>113</v>
      </c>
      <c r="H55" s="250" t="s">
        <v>113</v>
      </c>
      <c r="I55" s="250" t="s">
        <v>113</v>
      </c>
      <c r="J55" s="250" t="s">
        <v>113</v>
      </c>
      <c r="K55" s="186" t="s">
        <v>43</v>
      </c>
      <c r="L55" s="247">
        <v>2302</v>
      </c>
      <c r="M55" s="265">
        <f>SUM(M56:M58)</f>
        <v>37500</v>
      </c>
      <c r="N55" s="265">
        <f>SUM(N56:N58)</f>
        <v>3009.38</v>
      </c>
      <c r="O55" s="265">
        <f aca="true" t="shared" si="8" ref="O55:P55">SUM(O56:O58)</f>
        <v>0</v>
      </c>
      <c r="P55" s="431">
        <f t="shared" si="8"/>
        <v>38500</v>
      </c>
      <c r="Q55" s="381"/>
      <c r="R55" s="362"/>
      <c r="S55" s="376"/>
      <c r="T55" s="368"/>
      <c r="U55" s="345"/>
      <c r="V55" s="351"/>
      <c r="W55" s="381" t="s">
        <v>734</v>
      </c>
      <c r="X55" s="362"/>
      <c r="Y55" s="406"/>
    </row>
    <row r="56" spans="1:25" s="192" customFormat="1" ht="15">
      <c r="A56" s="183">
        <v>23021</v>
      </c>
      <c r="B56" s="185"/>
      <c r="C56" s="185" t="s">
        <v>581</v>
      </c>
      <c r="D56" s="183" t="s">
        <v>671</v>
      </c>
      <c r="E56" s="183" t="s">
        <v>485</v>
      </c>
      <c r="F56" s="189" t="s">
        <v>113</v>
      </c>
      <c r="G56" s="189"/>
      <c r="H56" s="189" t="s">
        <v>113</v>
      </c>
      <c r="I56" s="189"/>
      <c r="J56" s="189" t="s">
        <v>113</v>
      </c>
      <c r="K56" s="190"/>
      <c r="L56" s="183">
        <v>23021</v>
      </c>
      <c r="M56" s="242">
        <v>33000</v>
      </c>
      <c r="N56" s="324">
        <v>343.38</v>
      </c>
      <c r="O56" s="193"/>
      <c r="P56" s="439">
        <v>34000</v>
      </c>
      <c r="Q56" s="381"/>
      <c r="R56" s="362"/>
      <c r="S56" s="376"/>
      <c r="T56" s="368" t="s">
        <v>709</v>
      </c>
      <c r="U56" s="345">
        <v>1</v>
      </c>
      <c r="V56" s="350">
        <f>U56/44</f>
        <v>0.022727272727272728</v>
      </c>
      <c r="W56" s="381"/>
      <c r="X56" s="362"/>
      <c r="Y56" s="406"/>
    </row>
    <row r="57" spans="1:25" s="192" customFormat="1" ht="15">
      <c r="A57" s="183">
        <v>23022</v>
      </c>
      <c r="B57" s="185"/>
      <c r="C57" s="185" t="s">
        <v>580</v>
      </c>
      <c r="D57" s="183" t="s">
        <v>670</v>
      </c>
      <c r="E57" s="183" t="s">
        <v>145</v>
      </c>
      <c r="F57" s="189"/>
      <c r="G57" s="189"/>
      <c r="H57" s="288" t="s">
        <v>113</v>
      </c>
      <c r="I57" s="189" t="s">
        <v>113</v>
      </c>
      <c r="J57" s="189" t="s">
        <v>113</v>
      </c>
      <c r="K57" s="190" t="s">
        <v>648</v>
      </c>
      <c r="L57" s="183">
        <v>23022</v>
      </c>
      <c r="M57" s="242">
        <v>500</v>
      </c>
      <c r="N57" s="324">
        <v>0</v>
      </c>
      <c r="O57" s="193"/>
      <c r="P57" s="424">
        <v>500</v>
      </c>
      <c r="Q57" s="381"/>
      <c r="R57" s="362"/>
      <c r="S57" s="376"/>
      <c r="T57" s="368" t="s">
        <v>735</v>
      </c>
      <c r="U57" s="385">
        <v>1</v>
      </c>
      <c r="V57" s="350">
        <f>U57/44</f>
        <v>0.022727272727272728</v>
      </c>
      <c r="W57" s="381"/>
      <c r="X57" s="362"/>
      <c r="Y57" s="406"/>
    </row>
    <row r="58" spans="1:25" s="192" customFormat="1" ht="15">
      <c r="A58" s="183">
        <v>23023</v>
      </c>
      <c r="B58" s="185"/>
      <c r="C58" s="185" t="s">
        <v>579</v>
      </c>
      <c r="D58" s="183" t="s">
        <v>585</v>
      </c>
      <c r="E58" s="183"/>
      <c r="F58" s="189"/>
      <c r="G58" s="189" t="s">
        <v>113</v>
      </c>
      <c r="H58" s="189" t="s">
        <v>113</v>
      </c>
      <c r="I58" s="189"/>
      <c r="J58" s="189"/>
      <c r="K58" s="190" t="s">
        <v>115</v>
      </c>
      <c r="L58" s="183">
        <v>23023</v>
      </c>
      <c r="M58" s="242">
        <v>4000</v>
      </c>
      <c r="N58" s="324">
        <v>2666</v>
      </c>
      <c r="O58" s="193"/>
      <c r="P58" s="424">
        <v>4000</v>
      </c>
      <c r="Q58" s="381"/>
      <c r="R58" s="362"/>
      <c r="S58" s="376"/>
      <c r="U58" s="362"/>
      <c r="W58" s="381"/>
      <c r="X58" s="362"/>
      <c r="Y58" s="406"/>
    </row>
    <row r="59" spans="1:25" ht="15">
      <c r="A59" s="49"/>
      <c r="B59" s="47"/>
      <c r="C59" s="47"/>
      <c r="D59" s="49"/>
      <c r="E59" s="49"/>
      <c r="F59" s="48"/>
      <c r="G59" s="48"/>
      <c r="H59" s="48"/>
      <c r="I59" s="48"/>
      <c r="J59" s="48"/>
      <c r="K59" s="45"/>
      <c r="L59" s="49"/>
      <c r="M59" s="243"/>
      <c r="N59" s="326"/>
      <c r="O59" s="64"/>
      <c r="P59" s="436"/>
      <c r="Q59" s="380"/>
      <c r="R59" s="366"/>
      <c r="S59" s="377"/>
      <c r="T59" s="368"/>
      <c r="U59" s="386"/>
      <c r="V59" s="351"/>
      <c r="W59" s="380"/>
      <c r="X59" s="366"/>
      <c r="Y59" s="407"/>
    </row>
    <row r="60" spans="1:25" ht="109">
      <c r="A60" s="254">
        <v>2303</v>
      </c>
      <c r="B60" s="42"/>
      <c r="C60" s="42" t="s">
        <v>510</v>
      </c>
      <c r="D60" s="42" t="s">
        <v>45</v>
      </c>
      <c r="E60" s="270" t="s">
        <v>98</v>
      </c>
      <c r="F60" s="255" t="s">
        <v>113</v>
      </c>
      <c r="G60" s="257" t="s">
        <v>113</v>
      </c>
      <c r="H60" s="257" t="s">
        <v>113</v>
      </c>
      <c r="I60" s="257" t="s">
        <v>113</v>
      </c>
      <c r="J60" s="257" t="s">
        <v>113</v>
      </c>
      <c r="K60" s="43" t="s">
        <v>680</v>
      </c>
      <c r="L60" s="254">
        <v>2303</v>
      </c>
      <c r="M60" s="258">
        <f>SUM(M61:M67)</f>
        <v>13000</v>
      </c>
      <c r="N60" s="258">
        <f>SUM(N61:N67)</f>
        <v>6603.889999999999</v>
      </c>
      <c r="O60" s="258">
        <f aca="true" t="shared" si="9" ref="O60:P60">SUM(O61:O67)</f>
        <v>0</v>
      </c>
      <c r="P60" s="428">
        <f t="shared" si="9"/>
        <v>13500</v>
      </c>
      <c r="Q60" s="380"/>
      <c r="R60" s="366"/>
      <c r="S60" s="377"/>
      <c r="T60" s="373"/>
      <c r="U60" s="348"/>
      <c r="V60" s="353"/>
      <c r="W60" s="380"/>
      <c r="X60" s="366"/>
      <c r="Y60" s="407"/>
    </row>
    <row r="61" spans="1:25" ht="15">
      <c r="A61" s="39">
        <v>23031</v>
      </c>
      <c r="B61" s="38"/>
      <c r="C61" s="41" t="s">
        <v>511</v>
      </c>
      <c r="D61" s="39" t="s">
        <v>46</v>
      </c>
      <c r="E61" s="39" t="s">
        <v>146</v>
      </c>
      <c r="F61" s="40" t="s">
        <v>113</v>
      </c>
      <c r="G61" s="40" t="s">
        <v>113</v>
      </c>
      <c r="H61" s="40" t="s">
        <v>113</v>
      </c>
      <c r="I61" s="40" t="s">
        <v>113</v>
      </c>
      <c r="J61" s="40" t="s">
        <v>113</v>
      </c>
      <c r="K61" s="41" t="s">
        <v>680</v>
      </c>
      <c r="L61" s="39">
        <v>23031</v>
      </c>
      <c r="M61" s="244">
        <v>2000</v>
      </c>
      <c r="N61" s="328">
        <v>3887.86</v>
      </c>
      <c r="O61" s="53"/>
      <c r="P61" s="429">
        <v>2000</v>
      </c>
      <c r="Q61" s="380" t="s">
        <v>742</v>
      </c>
      <c r="R61" s="411">
        <v>5</v>
      </c>
      <c r="S61" s="352">
        <f>R61/R124</f>
        <v>0.11904761904761904</v>
      </c>
      <c r="T61" s="373"/>
      <c r="U61" s="348"/>
      <c r="V61" s="353"/>
      <c r="W61" s="380" t="s">
        <v>741</v>
      </c>
      <c r="X61" s="366">
        <v>1</v>
      </c>
      <c r="Y61" s="409">
        <f>X61/X124</f>
        <v>0.022222222222222223</v>
      </c>
    </row>
    <row r="62" spans="1:25" s="209" customFormat="1" ht="15">
      <c r="A62" s="49">
        <v>23032</v>
      </c>
      <c r="B62" s="47"/>
      <c r="C62" s="45" t="s">
        <v>512</v>
      </c>
      <c r="D62" s="49" t="s">
        <v>47</v>
      </c>
      <c r="E62" s="49" t="s">
        <v>147</v>
      </c>
      <c r="F62" s="48" t="s">
        <v>113</v>
      </c>
      <c r="G62" s="48" t="s">
        <v>113</v>
      </c>
      <c r="H62" s="48" t="s">
        <v>113</v>
      </c>
      <c r="I62" s="48" t="s">
        <v>113</v>
      </c>
      <c r="J62" s="48" t="s">
        <v>113</v>
      </c>
      <c r="K62" s="45" t="s">
        <v>648</v>
      </c>
      <c r="L62" s="49">
        <v>23032</v>
      </c>
      <c r="M62" s="243">
        <v>4000</v>
      </c>
      <c r="N62" s="326">
        <v>1193.09</v>
      </c>
      <c r="O62" s="64"/>
      <c r="P62" s="436">
        <v>4000</v>
      </c>
      <c r="Q62" s="383"/>
      <c r="R62" s="364"/>
      <c r="S62" s="379"/>
      <c r="T62" s="372" t="s">
        <v>710</v>
      </c>
      <c r="U62" s="355">
        <v>2</v>
      </c>
      <c r="V62" s="352">
        <f>U62/44</f>
        <v>0.045454545454545456</v>
      </c>
      <c r="W62" s="380" t="s">
        <v>741</v>
      </c>
      <c r="X62" s="364">
        <v>1</v>
      </c>
      <c r="Y62" s="409">
        <f>X62/X124</f>
        <v>0.022222222222222223</v>
      </c>
    </row>
    <row r="63" spans="1:25" ht="15">
      <c r="A63" s="39">
        <v>23033</v>
      </c>
      <c r="B63" s="38"/>
      <c r="C63" s="41" t="s">
        <v>513</v>
      </c>
      <c r="D63" s="39" t="s">
        <v>48</v>
      </c>
      <c r="E63" s="39" t="s">
        <v>148</v>
      </c>
      <c r="F63" s="40" t="s">
        <v>113</v>
      </c>
      <c r="G63" s="40" t="s">
        <v>113</v>
      </c>
      <c r="H63" s="40" t="s">
        <v>113</v>
      </c>
      <c r="I63" s="40" t="s">
        <v>113</v>
      </c>
      <c r="J63" s="40" t="s">
        <v>113</v>
      </c>
      <c r="K63" s="41" t="s">
        <v>680</v>
      </c>
      <c r="L63" s="39">
        <v>23033</v>
      </c>
      <c r="M63" s="244">
        <v>4000</v>
      </c>
      <c r="N63" s="328">
        <v>94.63</v>
      </c>
      <c r="O63" s="53"/>
      <c r="P63" s="429">
        <v>4000</v>
      </c>
      <c r="Q63" s="380"/>
      <c r="R63" s="366"/>
      <c r="S63" s="377"/>
      <c r="T63" s="380"/>
      <c r="U63" s="366"/>
      <c r="V63" s="377"/>
      <c r="W63" s="380" t="s">
        <v>741</v>
      </c>
      <c r="X63" s="366">
        <v>1</v>
      </c>
      <c r="Y63" s="409">
        <f>X63/X124</f>
        <v>0.022222222222222223</v>
      </c>
    </row>
    <row r="64" spans="1:25" ht="15">
      <c r="A64" s="39">
        <v>23034</v>
      </c>
      <c r="B64" s="38"/>
      <c r="C64" s="41" t="s">
        <v>514</v>
      </c>
      <c r="D64" s="39" t="s">
        <v>49</v>
      </c>
      <c r="E64" s="39" t="s">
        <v>149</v>
      </c>
      <c r="F64" s="40" t="s">
        <v>113</v>
      </c>
      <c r="G64" s="40" t="s">
        <v>113</v>
      </c>
      <c r="H64" s="40" t="s">
        <v>113</v>
      </c>
      <c r="I64" s="40" t="s">
        <v>113</v>
      </c>
      <c r="J64" s="40" t="s">
        <v>113</v>
      </c>
      <c r="K64" s="41" t="s">
        <v>680</v>
      </c>
      <c r="L64" s="39">
        <v>23034</v>
      </c>
      <c r="M64" s="244">
        <v>1000</v>
      </c>
      <c r="N64" s="328">
        <v>270</v>
      </c>
      <c r="O64" s="53"/>
      <c r="P64" s="429">
        <v>1000</v>
      </c>
      <c r="Q64" s="380"/>
      <c r="R64" s="366"/>
      <c r="S64" s="377"/>
      <c r="T64" s="380"/>
      <c r="U64" s="366"/>
      <c r="V64" s="377"/>
      <c r="W64" s="380"/>
      <c r="X64" s="366"/>
      <c r="Y64" s="407"/>
    </row>
    <row r="65" spans="1:25" ht="15">
      <c r="A65" s="39">
        <v>23035</v>
      </c>
      <c r="B65" s="38"/>
      <c r="C65" s="41" t="s">
        <v>515</v>
      </c>
      <c r="D65" s="39" t="s">
        <v>50</v>
      </c>
      <c r="E65" s="39" t="s">
        <v>51</v>
      </c>
      <c r="F65" s="40"/>
      <c r="G65" s="40"/>
      <c r="H65" s="40" t="s">
        <v>113</v>
      </c>
      <c r="I65" s="40"/>
      <c r="J65" s="40"/>
      <c r="K65" s="41" t="s">
        <v>676</v>
      </c>
      <c r="L65" s="39">
        <v>23035</v>
      </c>
      <c r="M65" s="244">
        <v>0</v>
      </c>
      <c r="N65" s="328">
        <v>0</v>
      </c>
      <c r="O65" s="53"/>
      <c r="P65" s="429">
        <v>0</v>
      </c>
      <c r="Q65" s="380"/>
      <c r="R65" s="366"/>
      <c r="S65" s="377"/>
      <c r="T65" s="380"/>
      <c r="U65" s="366"/>
      <c r="V65" s="377"/>
      <c r="W65" s="380"/>
      <c r="X65" s="366"/>
      <c r="Y65" s="407"/>
    </row>
    <row r="66" spans="1:25" ht="15">
      <c r="A66" s="39">
        <v>23036</v>
      </c>
      <c r="B66" s="38"/>
      <c r="C66" s="41" t="s">
        <v>516</v>
      </c>
      <c r="D66" s="39" t="s">
        <v>150</v>
      </c>
      <c r="E66" s="39" t="s">
        <v>151</v>
      </c>
      <c r="F66" s="40" t="s">
        <v>113</v>
      </c>
      <c r="G66" s="40" t="s">
        <v>113</v>
      </c>
      <c r="H66" s="40" t="s">
        <v>113</v>
      </c>
      <c r="I66" s="40" t="s">
        <v>113</v>
      </c>
      <c r="J66" s="40" t="s">
        <v>113</v>
      </c>
      <c r="K66" s="41" t="s">
        <v>680</v>
      </c>
      <c r="L66" s="39">
        <v>23036</v>
      </c>
      <c r="M66" s="244">
        <v>500</v>
      </c>
      <c r="N66" s="328">
        <v>0</v>
      </c>
      <c r="O66" s="53"/>
      <c r="P66" s="429">
        <v>1000</v>
      </c>
      <c r="Q66" s="380"/>
      <c r="R66" s="366"/>
      <c r="S66" s="377"/>
      <c r="T66" s="380"/>
      <c r="U66" s="366"/>
      <c r="V66" s="377"/>
      <c r="W66" s="380"/>
      <c r="X66" s="366"/>
      <c r="Y66" s="407"/>
    </row>
    <row r="67" spans="1:25" ht="15">
      <c r="A67" s="39">
        <v>23037</v>
      </c>
      <c r="B67" s="38"/>
      <c r="C67" s="41" t="s">
        <v>517</v>
      </c>
      <c r="D67" s="39" t="s">
        <v>52</v>
      </c>
      <c r="E67" s="39" t="s">
        <v>152</v>
      </c>
      <c r="F67" s="40" t="s">
        <v>113</v>
      </c>
      <c r="G67" s="40" t="s">
        <v>113</v>
      </c>
      <c r="H67" s="40" t="s">
        <v>113</v>
      </c>
      <c r="I67" s="40" t="s">
        <v>113</v>
      </c>
      <c r="J67" s="40" t="s">
        <v>113</v>
      </c>
      <c r="K67" s="41" t="s">
        <v>680</v>
      </c>
      <c r="L67" s="39">
        <v>23037</v>
      </c>
      <c r="M67" s="244">
        <v>1500</v>
      </c>
      <c r="N67" s="328">
        <v>1158.31</v>
      </c>
      <c r="O67" s="53"/>
      <c r="P67" s="429">
        <v>1500</v>
      </c>
      <c r="Q67" s="380"/>
      <c r="R67" s="366"/>
      <c r="S67" s="377"/>
      <c r="T67" s="380"/>
      <c r="U67" s="366"/>
      <c r="V67" s="377"/>
      <c r="W67" s="380"/>
      <c r="X67" s="366"/>
      <c r="Y67" s="407"/>
    </row>
    <row r="68" spans="1:25" ht="15">
      <c r="A68" s="39"/>
      <c r="B68" s="38"/>
      <c r="C68" s="41"/>
      <c r="D68" s="39"/>
      <c r="E68" s="39"/>
      <c r="F68" s="40"/>
      <c r="G68" s="40"/>
      <c r="H68" s="40"/>
      <c r="I68" s="40"/>
      <c r="J68" s="40"/>
      <c r="K68" s="41"/>
      <c r="L68" s="39"/>
      <c r="M68" s="244"/>
      <c r="N68" s="328"/>
      <c r="O68" s="53"/>
      <c r="P68" s="429"/>
      <c r="Q68" s="380"/>
      <c r="R68" s="366"/>
      <c r="S68" s="377"/>
      <c r="T68" s="380"/>
      <c r="U68" s="366"/>
      <c r="V68" s="377"/>
      <c r="W68" s="380"/>
      <c r="X68" s="366"/>
      <c r="Y68" s="407"/>
    </row>
    <row r="69" spans="1:25" ht="15">
      <c r="A69" s="254">
        <v>2304</v>
      </c>
      <c r="B69" s="42"/>
      <c r="C69" s="42" t="s">
        <v>518</v>
      </c>
      <c r="D69" s="42" t="s">
        <v>53</v>
      </c>
      <c r="E69" s="254" t="s">
        <v>99</v>
      </c>
      <c r="F69" s="257"/>
      <c r="G69" s="257"/>
      <c r="H69" s="257"/>
      <c r="I69" s="257"/>
      <c r="J69" s="257" t="s">
        <v>113</v>
      </c>
      <c r="K69" s="43"/>
      <c r="L69" s="254">
        <v>2304</v>
      </c>
      <c r="M69" s="258">
        <f>SUM(M70:M71)</f>
        <v>2000</v>
      </c>
      <c r="N69" s="258">
        <f>SUM(N70:N71)</f>
        <v>0</v>
      </c>
      <c r="O69" s="258">
        <f aca="true" t="shared" si="10" ref="O69:P69">SUM(O70:O71)</f>
        <v>0</v>
      </c>
      <c r="P69" s="428">
        <f t="shared" si="10"/>
        <v>0</v>
      </c>
      <c r="Q69" s="380"/>
      <c r="R69" s="366"/>
      <c r="S69" s="377"/>
      <c r="T69" s="380"/>
      <c r="U69" s="366"/>
      <c r="V69" s="377"/>
      <c r="W69" s="380"/>
      <c r="X69" s="366"/>
      <c r="Y69" s="407"/>
    </row>
    <row r="70" spans="1:25" ht="15">
      <c r="A70" s="39">
        <v>23041</v>
      </c>
      <c r="B70" s="38"/>
      <c r="C70" s="38" t="s">
        <v>519</v>
      </c>
      <c r="D70" s="39" t="s">
        <v>54</v>
      </c>
      <c r="E70" s="39" t="s">
        <v>55</v>
      </c>
      <c r="F70" s="40" t="s">
        <v>113</v>
      </c>
      <c r="G70" s="40" t="s">
        <v>113</v>
      </c>
      <c r="H70" s="40" t="s">
        <v>113</v>
      </c>
      <c r="I70" s="40" t="s">
        <v>113</v>
      </c>
      <c r="J70" s="40" t="s">
        <v>113</v>
      </c>
      <c r="K70" s="41" t="s">
        <v>115</v>
      </c>
      <c r="L70" s="39">
        <v>23041</v>
      </c>
      <c r="M70" s="244">
        <v>1500</v>
      </c>
      <c r="N70" s="328">
        <v>0</v>
      </c>
      <c r="O70" s="53"/>
      <c r="P70" s="429">
        <v>0</v>
      </c>
      <c r="Q70" s="380"/>
      <c r="R70" s="366"/>
      <c r="S70" s="377"/>
      <c r="T70" s="380"/>
      <c r="U70" s="366"/>
      <c r="V70" s="377"/>
      <c r="W70" s="369" t="s">
        <v>716</v>
      </c>
      <c r="X70" s="363">
        <v>4</v>
      </c>
      <c r="Y70" s="409">
        <f>X70/X124</f>
        <v>0.08888888888888889</v>
      </c>
    </row>
    <row r="71" spans="1:25" ht="15">
      <c r="A71" s="39">
        <v>23042</v>
      </c>
      <c r="B71" s="38"/>
      <c r="C71" s="38" t="s">
        <v>520</v>
      </c>
      <c r="D71" s="39" t="s">
        <v>56</v>
      </c>
      <c r="E71" s="39" t="s">
        <v>590</v>
      </c>
      <c r="F71" s="40" t="s">
        <v>113</v>
      </c>
      <c r="G71" s="40" t="s">
        <v>113</v>
      </c>
      <c r="H71" s="40" t="s">
        <v>113</v>
      </c>
      <c r="I71" s="40" t="s">
        <v>113</v>
      </c>
      <c r="J71" s="40" t="s">
        <v>113</v>
      </c>
      <c r="K71" s="41" t="s">
        <v>680</v>
      </c>
      <c r="L71" s="39">
        <v>23042</v>
      </c>
      <c r="M71" s="244">
        <v>500</v>
      </c>
      <c r="N71" s="328">
        <v>0</v>
      </c>
      <c r="O71" s="53"/>
      <c r="P71" s="429">
        <v>0</v>
      </c>
      <c r="Q71" s="380"/>
      <c r="R71" s="366"/>
      <c r="S71" s="377"/>
      <c r="T71" s="380"/>
      <c r="U71" s="366"/>
      <c r="V71" s="377"/>
      <c r="W71" s="380"/>
      <c r="X71" s="366"/>
      <c r="Y71" s="407"/>
    </row>
    <row r="72" spans="1:25" ht="15">
      <c r="A72" s="39"/>
      <c r="B72" s="38"/>
      <c r="C72" s="38"/>
      <c r="D72" s="38"/>
      <c r="E72" s="39"/>
      <c r="F72" s="40"/>
      <c r="G72" s="40"/>
      <c r="H72" s="40"/>
      <c r="I72" s="40"/>
      <c r="J72" s="40"/>
      <c r="K72" s="41"/>
      <c r="L72" s="39"/>
      <c r="M72" s="53"/>
      <c r="N72" s="328"/>
      <c r="O72" s="53"/>
      <c r="P72" s="434"/>
      <c r="Q72" s="380"/>
      <c r="R72" s="366"/>
      <c r="S72" s="377"/>
      <c r="T72" s="380"/>
      <c r="U72" s="366"/>
      <c r="V72" s="377"/>
      <c r="W72" s="380"/>
      <c r="X72" s="366"/>
      <c r="Y72" s="407"/>
    </row>
    <row r="73" spans="1:25" s="375" customFormat="1" ht="15">
      <c r="A73" s="172">
        <v>24</v>
      </c>
      <c r="B73" s="173" t="s">
        <v>88</v>
      </c>
      <c r="C73" s="173" t="s">
        <v>521</v>
      </c>
      <c r="D73" s="173"/>
      <c r="E73" s="172" t="s">
        <v>65</v>
      </c>
      <c r="F73" s="175"/>
      <c r="G73" s="175"/>
      <c r="H73" s="175"/>
      <c r="I73" s="175"/>
      <c r="J73" s="175"/>
      <c r="K73" s="176"/>
      <c r="L73" s="172">
        <v>24</v>
      </c>
      <c r="M73" s="245">
        <f aca="true" t="shared" si="11" ref="M73:O73">SUM(M74,M78)</f>
        <v>5000</v>
      </c>
      <c r="N73" s="245">
        <f t="shared" si="11"/>
        <v>0</v>
      </c>
      <c r="O73" s="245">
        <f t="shared" si="11"/>
        <v>0</v>
      </c>
      <c r="P73" s="433">
        <f>P78</f>
        <v>65500</v>
      </c>
      <c r="Q73" s="382"/>
      <c r="R73" s="374"/>
      <c r="S73" s="378"/>
      <c r="T73" s="382"/>
      <c r="U73" s="374"/>
      <c r="V73" s="378"/>
      <c r="W73" s="382"/>
      <c r="X73" s="374"/>
      <c r="Y73" s="408"/>
    </row>
    <row r="74" spans="1:25" ht="15">
      <c r="A74" s="254">
        <v>2401</v>
      </c>
      <c r="B74" s="42"/>
      <c r="C74" s="42" t="s">
        <v>525</v>
      </c>
      <c r="D74" s="42" t="s">
        <v>89</v>
      </c>
      <c r="E74" s="254" t="s">
        <v>100</v>
      </c>
      <c r="F74" s="257"/>
      <c r="G74" s="257"/>
      <c r="H74" s="257"/>
      <c r="I74" s="257"/>
      <c r="J74" s="257"/>
      <c r="K74" s="43"/>
      <c r="L74" s="254">
        <v>2401</v>
      </c>
      <c r="M74" s="258">
        <f>SUM(M75:M76)</f>
        <v>2000</v>
      </c>
      <c r="N74" s="327"/>
      <c r="O74" s="258">
        <f aca="true" t="shared" si="12" ref="O74:P74">SUM(O75:O76)</f>
        <v>0</v>
      </c>
      <c r="P74" s="428">
        <f t="shared" si="12"/>
        <v>0</v>
      </c>
      <c r="Q74" s="380"/>
      <c r="R74" s="366"/>
      <c r="S74" s="377"/>
      <c r="T74" s="380"/>
      <c r="U74" s="366"/>
      <c r="V74" s="377"/>
      <c r="W74" s="380"/>
      <c r="X74" s="366"/>
      <c r="Y74" s="407"/>
    </row>
    <row r="75" spans="1:25" ht="15">
      <c r="A75" s="39" t="s">
        <v>548</v>
      </c>
      <c r="B75" s="38"/>
      <c r="C75" s="38" t="s">
        <v>523</v>
      </c>
      <c r="D75" s="39" t="s">
        <v>66</v>
      </c>
      <c r="E75" s="39" t="s">
        <v>153</v>
      </c>
      <c r="F75" s="40"/>
      <c r="G75" s="40"/>
      <c r="H75" s="40" t="s">
        <v>113</v>
      </c>
      <c r="I75" s="40" t="s">
        <v>113</v>
      </c>
      <c r="J75" s="40" t="s">
        <v>113</v>
      </c>
      <c r="K75" s="41" t="s">
        <v>648</v>
      </c>
      <c r="L75" s="39" t="s">
        <v>548</v>
      </c>
      <c r="M75" s="244">
        <v>2000</v>
      </c>
      <c r="N75" s="328"/>
      <c r="O75" s="53"/>
      <c r="P75" s="429">
        <v>0</v>
      </c>
      <c r="Q75" s="380"/>
      <c r="R75" s="366"/>
      <c r="S75" s="377"/>
      <c r="T75" s="380"/>
      <c r="U75" s="366"/>
      <c r="V75" s="377"/>
      <c r="W75" s="380"/>
      <c r="X75" s="366"/>
      <c r="Y75" s="407"/>
    </row>
    <row r="76" spans="1:25" ht="15">
      <c r="A76" s="39" t="s">
        <v>549</v>
      </c>
      <c r="B76" s="38"/>
      <c r="C76" s="38" t="s">
        <v>524</v>
      </c>
      <c r="D76" s="39" t="s">
        <v>67</v>
      </c>
      <c r="E76" s="39" t="s">
        <v>154</v>
      </c>
      <c r="F76" s="40"/>
      <c r="G76" s="40"/>
      <c r="H76" s="40"/>
      <c r="I76" s="40"/>
      <c r="J76" s="40" t="s">
        <v>113</v>
      </c>
      <c r="K76" s="41" t="s">
        <v>686</v>
      </c>
      <c r="L76" s="39" t="s">
        <v>549</v>
      </c>
      <c r="M76" s="244"/>
      <c r="N76" s="328"/>
      <c r="O76" s="53"/>
      <c r="P76" s="429">
        <v>0</v>
      </c>
      <c r="Q76" s="380"/>
      <c r="R76" s="366"/>
      <c r="S76" s="377"/>
      <c r="T76" s="380"/>
      <c r="U76" s="366"/>
      <c r="V76" s="377"/>
      <c r="W76" s="380"/>
      <c r="X76" s="366"/>
      <c r="Y76" s="407"/>
    </row>
    <row r="77" spans="1:25" ht="15">
      <c r="A77" s="39"/>
      <c r="B77" s="38"/>
      <c r="C77" s="38"/>
      <c r="D77" s="39"/>
      <c r="E77" s="39"/>
      <c r="F77" s="40"/>
      <c r="G77" s="40"/>
      <c r="H77" s="40"/>
      <c r="I77" s="40"/>
      <c r="J77" s="40"/>
      <c r="K77" s="41"/>
      <c r="L77" s="39"/>
      <c r="M77" s="244"/>
      <c r="N77" s="328"/>
      <c r="O77" s="53"/>
      <c r="P77" s="429"/>
      <c r="Q77" s="380"/>
      <c r="R77" s="366"/>
      <c r="S77" s="377"/>
      <c r="T77" s="380"/>
      <c r="U77" s="366"/>
      <c r="V77" s="377"/>
      <c r="W77" s="380"/>
      <c r="X77" s="366"/>
      <c r="Y77" s="407"/>
    </row>
    <row r="78" spans="1:25" ht="15">
      <c r="A78" s="254">
        <v>2402</v>
      </c>
      <c r="B78" s="42"/>
      <c r="C78" s="42" t="s">
        <v>526</v>
      </c>
      <c r="D78" s="42" t="s">
        <v>68</v>
      </c>
      <c r="E78" s="254" t="s">
        <v>69</v>
      </c>
      <c r="F78" s="257"/>
      <c r="G78" s="257"/>
      <c r="H78" s="257"/>
      <c r="I78" s="257"/>
      <c r="J78" s="257"/>
      <c r="K78" s="43"/>
      <c r="L78" s="254">
        <v>2402</v>
      </c>
      <c r="M78" s="258">
        <f>SUM(M79:M80)</f>
        <v>3000</v>
      </c>
      <c r="N78" s="258">
        <f>SUM(N79:N80)</f>
        <v>0</v>
      </c>
      <c r="O78" s="258">
        <f aca="true" t="shared" si="13" ref="O78">SUM(O79:O80)</f>
        <v>0</v>
      </c>
      <c r="P78" s="428">
        <f>SUM(P79:P82)</f>
        <v>65500</v>
      </c>
      <c r="Q78" s="380"/>
      <c r="R78" s="366"/>
      <c r="S78" s="377"/>
      <c r="T78" s="380"/>
      <c r="U78" s="366"/>
      <c r="V78" s="377"/>
      <c r="W78" s="380"/>
      <c r="X78" s="366"/>
      <c r="Y78" s="407"/>
    </row>
    <row r="79" spans="1:25" ht="15">
      <c r="A79" s="39">
        <v>24021</v>
      </c>
      <c r="B79" s="38"/>
      <c r="C79" s="38" t="s">
        <v>563</v>
      </c>
      <c r="D79" s="39" t="s">
        <v>70</v>
      </c>
      <c r="E79" s="39" t="s">
        <v>486</v>
      </c>
      <c r="F79" s="40"/>
      <c r="G79" s="40"/>
      <c r="H79" s="40" t="s">
        <v>113</v>
      </c>
      <c r="I79" s="40" t="s">
        <v>113</v>
      </c>
      <c r="J79" s="40" t="s">
        <v>113</v>
      </c>
      <c r="K79" s="41" t="s">
        <v>648</v>
      </c>
      <c r="L79" s="39">
        <v>24021</v>
      </c>
      <c r="M79" s="244"/>
      <c r="N79" s="328"/>
      <c r="O79" s="53"/>
      <c r="P79" s="429">
        <v>500</v>
      </c>
      <c r="Q79" s="380"/>
      <c r="R79" s="366"/>
      <c r="S79" s="377"/>
      <c r="T79" s="403" t="s">
        <v>736</v>
      </c>
      <c r="U79" s="366">
        <v>1</v>
      </c>
      <c r="V79" s="352">
        <f>U79/44</f>
        <v>0.022727272727272728</v>
      </c>
      <c r="X79" s="366"/>
      <c r="Y79" s="407"/>
    </row>
    <row r="80" spans="1:25" ht="15">
      <c r="A80" s="39">
        <v>24022</v>
      </c>
      <c r="B80" s="38"/>
      <c r="C80" s="38" t="s">
        <v>556</v>
      </c>
      <c r="D80" s="39" t="s">
        <v>155</v>
      </c>
      <c r="E80" s="39" t="s">
        <v>156</v>
      </c>
      <c r="F80" s="40"/>
      <c r="G80" s="40" t="s">
        <v>113</v>
      </c>
      <c r="H80" s="40" t="s">
        <v>113</v>
      </c>
      <c r="I80" s="40" t="s">
        <v>113</v>
      </c>
      <c r="J80" s="40" t="s">
        <v>113</v>
      </c>
      <c r="K80" s="41" t="s">
        <v>686</v>
      </c>
      <c r="L80" s="39">
        <v>24022</v>
      </c>
      <c r="M80" s="244">
        <v>3000</v>
      </c>
      <c r="N80" s="328"/>
      <c r="O80" s="53"/>
      <c r="P80" s="429">
        <v>0</v>
      </c>
      <c r="Q80" s="380"/>
      <c r="R80" s="366"/>
      <c r="S80" s="377"/>
      <c r="T80" s="380"/>
      <c r="U80" s="366"/>
      <c r="V80" s="377"/>
      <c r="W80" s="380"/>
      <c r="X80" s="366"/>
      <c r="Y80" s="407"/>
    </row>
    <row r="81" spans="1:25" ht="15">
      <c r="A81" s="272">
        <v>24023</v>
      </c>
      <c r="B81" s="273"/>
      <c r="C81" s="273" t="s">
        <v>687</v>
      </c>
      <c r="D81" s="272" t="s">
        <v>655</v>
      </c>
      <c r="E81" s="272" t="s">
        <v>657</v>
      </c>
      <c r="F81" s="274"/>
      <c r="G81" s="274"/>
      <c r="H81" s="274" t="s">
        <v>113</v>
      </c>
      <c r="I81" s="274" t="s">
        <v>113</v>
      </c>
      <c r="J81" s="274" t="s">
        <v>113</v>
      </c>
      <c r="K81" s="275" t="s">
        <v>680</v>
      </c>
      <c r="L81" s="272">
        <v>24023</v>
      </c>
      <c r="M81" s="244"/>
      <c r="N81" s="328"/>
      <c r="O81" s="53"/>
      <c r="P81" s="434">
        <v>15000</v>
      </c>
      <c r="Q81" s="380"/>
      <c r="R81" s="366"/>
      <c r="S81" s="377"/>
      <c r="T81" s="380"/>
      <c r="U81" s="366"/>
      <c r="V81" s="377"/>
      <c r="W81" s="380"/>
      <c r="X81" s="366"/>
      <c r="Y81" s="407"/>
    </row>
    <row r="82" spans="1:25" ht="15">
      <c r="A82" s="272">
        <v>24024</v>
      </c>
      <c r="B82" s="273"/>
      <c r="C82" s="273" t="s">
        <v>697</v>
      </c>
      <c r="D82" s="272" t="s">
        <v>654</v>
      </c>
      <c r="E82" s="272" t="s">
        <v>656</v>
      </c>
      <c r="F82" s="274"/>
      <c r="G82" s="274"/>
      <c r="H82" s="274" t="s">
        <v>113</v>
      </c>
      <c r="I82" s="274" t="s">
        <v>113</v>
      </c>
      <c r="J82" s="274" t="s">
        <v>113</v>
      </c>
      <c r="K82" s="275" t="s">
        <v>680</v>
      </c>
      <c r="L82" s="272">
        <v>24024</v>
      </c>
      <c r="M82" s="244"/>
      <c r="N82" s="328"/>
      <c r="O82" s="53"/>
      <c r="P82" s="434">
        <v>50000</v>
      </c>
      <c r="Q82" s="380"/>
      <c r="R82" s="366"/>
      <c r="S82" s="377"/>
      <c r="T82" s="380"/>
      <c r="U82" s="366"/>
      <c r="V82" s="377"/>
      <c r="W82" s="380"/>
      <c r="X82" s="366"/>
      <c r="Y82" s="407"/>
    </row>
    <row r="83" spans="1:25" ht="15">
      <c r="A83" s="39"/>
      <c r="B83" s="38"/>
      <c r="C83" s="38"/>
      <c r="D83" s="39"/>
      <c r="E83" s="39"/>
      <c r="F83" s="40"/>
      <c r="G83" s="40"/>
      <c r="H83" s="40"/>
      <c r="I83" s="40"/>
      <c r="J83" s="40"/>
      <c r="K83" s="41"/>
      <c r="L83" s="39"/>
      <c r="M83" s="244"/>
      <c r="N83" s="328"/>
      <c r="O83" s="53"/>
      <c r="P83" s="434"/>
      <c r="Q83" s="380"/>
      <c r="R83" s="366"/>
      <c r="S83" s="377"/>
      <c r="T83" s="380"/>
      <c r="U83" s="366"/>
      <c r="V83" s="377"/>
      <c r="W83" s="380"/>
      <c r="X83" s="366"/>
      <c r="Y83" s="407"/>
    </row>
    <row r="84" spans="1:25" s="375" customFormat="1" ht="15">
      <c r="A84" s="172">
        <v>25</v>
      </c>
      <c r="B84" s="173" t="s">
        <v>71</v>
      </c>
      <c r="C84" s="173" t="s">
        <v>564</v>
      </c>
      <c r="D84" s="173"/>
      <c r="E84" s="172" t="s">
        <v>72</v>
      </c>
      <c r="F84" s="175"/>
      <c r="G84" s="175"/>
      <c r="H84" s="175"/>
      <c r="I84" s="175"/>
      <c r="J84" s="175"/>
      <c r="K84" s="176"/>
      <c r="L84" s="172">
        <v>25</v>
      </c>
      <c r="M84" s="245">
        <f>SUM(M85,M89)</f>
        <v>25000</v>
      </c>
      <c r="N84" s="245">
        <f>SUM(N85,N89)</f>
        <v>9763.38</v>
      </c>
      <c r="O84" s="245">
        <f aca="true" t="shared" si="14" ref="O84">SUM(O85,O89)</f>
        <v>0</v>
      </c>
      <c r="P84" s="433">
        <f>SUM(P85,P89)</f>
        <v>35000</v>
      </c>
      <c r="Q84" s="382"/>
      <c r="R84" s="374"/>
      <c r="S84" s="378"/>
      <c r="T84" s="382"/>
      <c r="U84" s="374"/>
      <c r="V84" s="378"/>
      <c r="W84" s="382"/>
      <c r="X84" s="374"/>
      <c r="Y84" s="408"/>
    </row>
    <row r="85" spans="1:25" ht="15">
      <c r="A85" s="254">
        <v>2501</v>
      </c>
      <c r="B85" s="42"/>
      <c r="C85" s="42" t="s">
        <v>529</v>
      </c>
      <c r="D85" s="42" t="s">
        <v>73</v>
      </c>
      <c r="E85" s="254" t="s">
        <v>101</v>
      </c>
      <c r="F85" s="257" t="s">
        <v>113</v>
      </c>
      <c r="G85" s="257" t="s">
        <v>113</v>
      </c>
      <c r="H85" s="257" t="s">
        <v>113</v>
      </c>
      <c r="I85" s="257" t="s">
        <v>113</v>
      </c>
      <c r="J85" s="257" t="s">
        <v>113</v>
      </c>
      <c r="K85" s="43" t="s">
        <v>676</v>
      </c>
      <c r="L85" s="254">
        <v>2501</v>
      </c>
      <c r="M85" s="258">
        <f>SUM(M86:M87)</f>
        <v>20000</v>
      </c>
      <c r="N85" s="258">
        <f>SUM(N86:N87)</f>
        <v>9632.83</v>
      </c>
      <c r="O85" s="258">
        <f aca="true" t="shared" si="15" ref="O85:P85">SUM(O86:O87)</f>
        <v>0</v>
      </c>
      <c r="P85" s="428">
        <f t="shared" si="15"/>
        <v>20000</v>
      </c>
      <c r="Q85" s="380"/>
      <c r="R85" s="366"/>
      <c r="S85" s="377"/>
      <c r="T85" s="380"/>
      <c r="U85" s="366"/>
      <c r="V85" s="377"/>
      <c r="W85" s="380"/>
      <c r="X85" s="366"/>
      <c r="Y85" s="407"/>
    </row>
    <row r="86" spans="1:25" s="209" customFormat="1" ht="15">
      <c r="A86" s="49">
        <v>25011</v>
      </c>
      <c r="B86" s="47"/>
      <c r="C86" s="47" t="s">
        <v>527</v>
      </c>
      <c r="D86" s="49" t="s">
        <v>739</v>
      </c>
      <c r="E86" s="49" t="s">
        <v>738</v>
      </c>
      <c r="F86" s="48" t="s">
        <v>113</v>
      </c>
      <c r="G86" s="48" t="s">
        <v>113</v>
      </c>
      <c r="H86" s="48" t="s">
        <v>113</v>
      </c>
      <c r="I86" s="48" t="s">
        <v>113</v>
      </c>
      <c r="J86" s="48" t="s">
        <v>113</v>
      </c>
      <c r="K86" s="45" t="s">
        <v>676</v>
      </c>
      <c r="L86" s="49">
        <v>25011</v>
      </c>
      <c r="M86" s="243">
        <v>16000</v>
      </c>
      <c r="N86" s="326">
        <v>9632.83</v>
      </c>
      <c r="O86" s="64"/>
      <c r="P86" s="436">
        <v>16000</v>
      </c>
      <c r="Q86" s="372" t="s">
        <v>704</v>
      </c>
      <c r="R86" s="355">
        <v>6</v>
      </c>
      <c r="S86" s="352">
        <f>R86/R124</f>
        <v>0.14285714285714285</v>
      </c>
      <c r="T86" s="383"/>
      <c r="U86" s="364"/>
      <c r="V86" s="379"/>
      <c r="W86" s="383"/>
      <c r="X86" s="364"/>
      <c r="Y86" s="409"/>
    </row>
    <row r="87" spans="1:25" s="209" customFormat="1" ht="15">
      <c r="A87" s="49">
        <v>25012</v>
      </c>
      <c r="B87" s="47"/>
      <c r="C87" s="47" t="s">
        <v>528</v>
      </c>
      <c r="D87" s="49" t="s">
        <v>158</v>
      </c>
      <c r="E87" s="49" t="s">
        <v>159</v>
      </c>
      <c r="F87" s="48" t="s">
        <v>113</v>
      </c>
      <c r="G87" s="48" t="s">
        <v>113</v>
      </c>
      <c r="H87" s="48" t="s">
        <v>113</v>
      </c>
      <c r="I87" s="48" t="s">
        <v>113</v>
      </c>
      <c r="J87" s="48" t="s">
        <v>113</v>
      </c>
      <c r="K87" s="45" t="s">
        <v>676</v>
      </c>
      <c r="L87" s="49">
        <v>25012</v>
      </c>
      <c r="M87" s="243">
        <v>4000</v>
      </c>
      <c r="N87" s="326"/>
      <c r="O87" s="64"/>
      <c r="P87" s="436">
        <v>4000</v>
      </c>
      <c r="Q87" s="372" t="s">
        <v>705</v>
      </c>
      <c r="R87" s="355">
        <v>1</v>
      </c>
      <c r="S87" s="352">
        <f>R87/R124</f>
        <v>0.023809523809523808</v>
      </c>
      <c r="T87" s="383"/>
      <c r="U87" s="364"/>
      <c r="V87" s="379"/>
      <c r="W87" s="383"/>
      <c r="X87" s="364"/>
      <c r="Y87" s="409"/>
    </row>
    <row r="88" spans="1:25" s="209" customFormat="1" ht="15">
      <c r="A88" s="49"/>
      <c r="B88" s="47"/>
      <c r="C88" s="47"/>
      <c r="D88" s="49"/>
      <c r="E88" s="49"/>
      <c r="F88" s="48"/>
      <c r="G88" s="48"/>
      <c r="H88" s="48"/>
      <c r="I88" s="48"/>
      <c r="J88" s="48"/>
      <c r="K88" s="45"/>
      <c r="L88" s="49"/>
      <c r="M88" s="243"/>
      <c r="N88" s="326"/>
      <c r="O88" s="64"/>
      <c r="P88" s="436"/>
      <c r="Q88" s="372"/>
      <c r="R88" s="355"/>
      <c r="S88" s="356"/>
      <c r="T88" s="383"/>
      <c r="U88" s="364"/>
      <c r="V88" s="379"/>
      <c r="W88" s="383"/>
      <c r="X88" s="364"/>
      <c r="Y88" s="409"/>
    </row>
    <row r="89" spans="1:25" s="209" customFormat="1" ht="15">
      <c r="A89" s="354">
        <v>2502</v>
      </c>
      <c r="B89" s="46"/>
      <c r="C89" s="46" t="s">
        <v>530</v>
      </c>
      <c r="D89" s="46" t="s">
        <v>75</v>
      </c>
      <c r="E89" s="354" t="s">
        <v>665</v>
      </c>
      <c r="F89" s="256" t="s">
        <v>113</v>
      </c>
      <c r="G89" s="256" t="s">
        <v>113</v>
      </c>
      <c r="H89" s="256" t="s">
        <v>113</v>
      </c>
      <c r="I89" s="256" t="s">
        <v>113</v>
      </c>
      <c r="J89" s="256" t="s">
        <v>113</v>
      </c>
      <c r="K89" s="357" t="s">
        <v>676</v>
      </c>
      <c r="L89" s="354">
        <v>2502</v>
      </c>
      <c r="M89" s="268">
        <f>SUM(M91)</f>
        <v>5000</v>
      </c>
      <c r="N89" s="268">
        <f>SUM(N90:N91)</f>
        <v>130.55</v>
      </c>
      <c r="O89" s="268">
        <f>SUM(O91)</f>
        <v>0</v>
      </c>
      <c r="P89" s="435">
        <f>SUM(P90:P91)</f>
        <v>15000</v>
      </c>
      <c r="Q89" s="372"/>
      <c r="R89" s="355"/>
      <c r="S89" s="356"/>
      <c r="T89" s="383"/>
      <c r="U89" s="364"/>
      <c r="V89" s="379"/>
      <c r="W89" s="383"/>
      <c r="X89" s="364"/>
      <c r="Y89" s="409"/>
    </row>
    <row r="90" spans="1:25" s="209" customFormat="1" ht="15">
      <c r="A90" s="49">
        <v>25021</v>
      </c>
      <c r="B90" s="47"/>
      <c r="C90" s="47" t="s">
        <v>557</v>
      </c>
      <c r="D90" s="49" t="s">
        <v>666</v>
      </c>
      <c r="E90" s="49" t="s">
        <v>102</v>
      </c>
      <c r="F90" s="48"/>
      <c r="G90" s="48"/>
      <c r="H90" s="48" t="s">
        <v>113</v>
      </c>
      <c r="I90" s="48" t="s">
        <v>113</v>
      </c>
      <c r="J90" s="48" t="s">
        <v>113</v>
      </c>
      <c r="K90" s="45" t="s">
        <v>676</v>
      </c>
      <c r="L90" s="49">
        <v>25021</v>
      </c>
      <c r="M90" s="243">
        <v>0</v>
      </c>
      <c r="N90" s="326">
        <v>100.55</v>
      </c>
      <c r="O90" s="64"/>
      <c r="P90" s="436">
        <v>0</v>
      </c>
      <c r="Q90" s="372" t="s">
        <v>706</v>
      </c>
      <c r="R90" s="355">
        <v>6</v>
      </c>
      <c r="S90" s="352">
        <f>R90/R124</f>
        <v>0.14285714285714285</v>
      </c>
      <c r="T90" s="383"/>
      <c r="U90" s="364"/>
      <c r="V90" s="379"/>
      <c r="W90" s="383"/>
      <c r="X90" s="364"/>
      <c r="Y90" s="409"/>
    </row>
    <row r="91" spans="1:25" s="209" customFormat="1" ht="15">
      <c r="A91" s="49">
        <v>25022</v>
      </c>
      <c r="B91" s="47"/>
      <c r="C91" s="47" t="s">
        <v>558</v>
      </c>
      <c r="D91" s="49" t="s">
        <v>698</v>
      </c>
      <c r="E91" s="49" t="s">
        <v>160</v>
      </c>
      <c r="F91" s="48" t="s">
        <v>113</v>
      </c>
      <c r="G91" s="48" t="s">
        <v>113</v>
      </c>
      <c r="H91" s="48" t="s">
        <v>113</v>
      </c>
      <c r="I91" s="48" t="s">
        <v>113</v>
      </c>
      <c r="J91" s="48" t="s">
        <v>113</v>
      </c>
      <c r="K91" s="45" t="s">
        <v>676</v>
      </c>
      <c r="L91" s="49">
        <v>25022</v>
      </c>
      <c r="M91" s="243">
        <v>5000</v>
      </c>
      <c r="N91" s="326">
        <v>30</v>
      </c>
      <c r="O91" s="64"/>
      <c r="P91" s="436">
        <v>15000</v>
      </c>
      <c r="Q91" s="383"/>
      <c r="R91" s="364"/>
      <c r="S91" s="379"/>
      <c r="T91" s="383"/>
      <c r="U91" s="364"/>
      <c r="V91" s="379"/>
      <c r="W91" s="383"/>
      <c r="X91" s="364"/>
      <c r="Y91" s="409"/>
    </row>
    <row r="92" spans="1:25" ht="15">
      <c r="A92" s="272"/>
      <c r="B92" s="273"/>
      <c r="C92" s="273"/>
      <c r="D92" s="272"/>
      <c r="E92" s="272"/>
      <c r="F92" s="274"/>
      <c r="G92" s="274"/>
      <c r="H92" s="274"/>
      <c r="I92" s="274"/>
      <c r="J92" s="274"/>
      <c r="K92" s="275"/>
      <c r="L92" s="272"/>
      <c r="M92" s="244"/>
      <c r="N92" s="328"/>
      <c r="O92" s="53"/>
      <c r="P92" s="434"/>
      <c r="Q92" s="380"/>
      <c r="R92" s="366"/>
      <c r="S92" s="377"/>
      <c r="T92" s="380"/>
      <c r="U92" s="366"/>
      <c r="V92" s="377"/>
      <c r="W92" s="380"/>
      <c r="X92" s="366"/>
      <c r="Y92" s="407"/>
    </row>
    <row r="93" spans="1:25" s="375" customFormat="1" ht="15">
      <c r="A93" s="172">
        <v>26</v>
      </c>
      <c r="B93" s="173" t="s">
        <v>77</v>
      </c>
      <c r="C93" s="173" t="s">
        <v>565</v>
      </c>
      <c r="D93" s="173"/>
      <c r="E93" s="172" t="s">
        <v>78</v>
      </c>
      <c r="F93" s="175"/>
      <c r="G93" s="175"/>
      <c r="H93" s="175"/>
      <c r="I93" s="175"/>
      <c r="J93" s="175"/>
      <c r="K93" s="176"/>
      <c r="L93" s="172">
        <v>26</v>
      </c>
      <c r="M93" s="245">
        <f>SUM(M107,M103,M99,M94)</f>
        <v>12000</v>
      </c>
      <c r="N93" s="245">
        <f>SUM(N107,N103,N99,N94)</f>
        <v>2670.89</v>
      </c>
      <c r="O93" s="245">
        <f aca="true" t="shared" si="16" ref="O93:P93">SUM(O107,O103,O99,O94)</f>
        <v>0</v>
      </c>
      <c r="P93" s="433">
        <f t="shared" si="16"/>
        <v>28000</v>
      </c>
      <c r="Q93" s="382"/>
      <c r="R93" s="374"/>
      <c r="S93" s="378"/>
      <c r="T93" s="382"/>
      <c r="U93" s="374"/>
      <c r="V93" s="378"/>
      <c r="W93" s="382"/>
      <c r="X93" s="374"/>
      <c r="Y93" s="408"/>
    </row>
    <row r="94" spans="1:25" ht="15">
      <c r="A94" s="254">
        <v>2601</v>
      </c>
      <c r="B94" s="42"/>
      <c r="C94" s="42" t="s">
        <v>531</v>
      </c>
      <c r="D94" s="42" t="s">
        <v>103</v>
      </c>
      <c r="E94" s="254" t="s">
        <v>104</v>
      </c>
      <c r="F94" s="257" t="s">
        <v>113</v>
      </c>
      <c r="G94" s="257" t="s">
        <v>113</v>
      </c>
      <c r="H94" s="257"/>
      <c r="I94" s="257"/>
      <c r="J94" s="257"/>
      <c r="K94" s="43" t="s">
        <v>490</v>
      </c>
      <c r="L94" s="254">
        <v>2601</v>
      </c>
      <c r="M94" s="258">
        <f>SUM(M95:M97)</f>
        <v>2000</v>
      </c>
      <c r="N94" s="258">
        <f>SUM(N95:N97)</f>
        <v>0</v>
      </c>
      <c r="O94" s="258">
        <f aca="true" t="shared" si="17" ref="O94:P94">SUM(O95:O97)</f>
        <v>0</v>
      </c>
      <c r="P94" s="428">
        <f t="shared" si="17"/>
        <v>0</v>
      </c>
      <c r="Q94" s="380"/>
      <c r="R94" s="366"/>
      <c r="S94" s="377"/>
      <c r="T94" s="380"/>
      <c r="U94" s="366"/>
      <c r="V94" s="377"/>
      <c r="W94" s="369" t="s">
        <v>717</v>
      </c>
      <c r="X94" s="363">
        <v>2</v>
      </c>
      <c r="Y94" s="409">
        <f>X94/X124</f>
        <v>0.044444444444444446</v>
      </c>
    </row>
    <row r="95" spans="1:25" ht="15">
      <c r="A95" s="39">
        <v>26011</v>
      </c>
      <c r="B95" s="38"/>
      <c r="C95" s="38" t="s">
        <v>537</v>
      </c>
      <c r="D95" s="39" t="s">
        <v>161</v>
      </c>
      <c r="E95" s="39" t="s">
        <v>164</v>
      </c>
      <c r="F95" s="40" t="s">
        <v>113</v>
      </c>
      <c r="G95" s="40"/>
      <c r="H95" s="40" t="s">
        <v>113</v>
      </c>
      <c r="I95" s="40"/>
      <c r="J95" s="40"/>
      <c r="K95" s="41" t="s">
        <v>680</v>
      </c>
      <c r="L95" s="39">
        <v>26011</v>
      </c>
      <c r="M95" s="244">
        <v>0</v>
      </c>
      <c r="N95" s="328">
        <v>0</v>
      </c>
      <c r="O95" s="53"/>
      <c r="P95" s="434">
        <v>0</v>
      </c>
      <c r="Q95" s="380"/>
      <c r="R95" s="366"/>
      <c r="S95" s="377"/>
      <c r="T95" s="380"/>
      <c r="U95" s="366"/>
      <c r="V95" s="377"/>
      <c r="W95" s="369" t="s">
        <v>718</v>
      </c>
      <c r="X95" s="363">
        <v>2</v>
      </c>
      <c r="Y95" s="409">
        <f>X95/X124</f>
        <v>0.044444444444444446</v>
      </c>
    </row>
    <row r="96" spans="1:25" ht="15">
      <c r="A96" s="39">
        <v>26012</v>
      </c>
      <c r="B96" s="38"/>
      <c r="C96" s="38" t="s">
        <v>538</v>
      </c>
      <c r="D96" s="39" t="s">
        <v>79</v>
      </c>
      <c r="E96" s="39" t="s">
        <v>488</v>
      </c>
      <c r="F96" s="40" t="s">
        <v>206</v>
      </c>
      <c r="G96" s="40" t="s">
        <v>113</v>
      </c>
      <c r="H96" s="40"/>
      <c r="I96" s="40"/>
      <c r="J96" s="40" t="s">
        <v>113</v>
      </c>
      <c r="K96" s="41" t="s">
        <v>680</v>
      </c>
      <c r="L96" s="39">
        <v>26012</v>
      </c>
      <c r="M96" s="244">
        <v>1000</v>
      </c>
      <c r="N96" s="328">
        <v>0</v>
      </c>
      <c r="O96" s="53"/>
      <c r="P96" s="429">
        <v>0</v>
      </c>
      <c r="Q96" s="380"/>
      <c r="R96" s="366"/>
      <c r="S96" s="377"/>
      <c r="T96" s="380"/>
      <c r="U96" s="366"/>
      <c r="V96" s="377"/>
      <c r="W96" s="369" t="s">
        <v>719</v>
      </c>
      <c r="X96" s="363">
        <v>2</v>
      </c>
      <c r="Y96" s="409">
        <f>X96/X124</f>
        <v>0.044444444444444446</v>
      </c>
    </row>
    <row r="97" spans="1:25" ht="15">
      <c r="A97" s="39">
        <v>26013</v>
      </c>
      <c r="B97" s="38"/>
      <c r="C97" s="38" t="s">
        <v>539</v>
      </c>
      <c r="D97" s="39" t="s">
        <v>162</v>
      </c>
      <c r="E97" s="39" t="s">
        <v>165</v>
      </c>
      <c r="F97" s="40" t="s">
        <v>113</v>
      </c>
      <c r="G97" s="40" t="s">
        <v>113</v>
      </c>
      <c r="H97" s="40"/>
      <c r="I97" s="40" t="s">
        <v>113</v>
      </c>
      <c r="J97" s="40" t="s">
        <v>113</v>
      </c>
      <c r="K97" s="41" t="s">
        <v>680</v>
      </c>
      <c r="L97" s="39">
        <v>26013</v>
      </c>
      <c r="M97" s="244">
        <v>1000</v>
      </c>
      <c r="N97" s="328">
        <v>0</v>
      </c>
      <c r="O97" s="53"/>
      <c r="P97" s="429">
        <v>0</v>
      </c>
      <c r="Q97" s="380"/>
      <c r="R97" s="366"/>
      <c r="S97" s="377"/>
      <c r="T97" s="380"/>
      <c r="U97" s="366"/>
      <c r="V97" s="377"/>
      <c r="W97" s="369" t="s">
        <v>720</v>
      </c>
      <c r="X97" s="363">
        <v>2</v>
      </c>
      <c r="Y97" s="409">
        <f>X97/X124</f>
        <v>0.044444444444444446</v>
      </c>
    </row>
    <row r="98" spans="1:25" ht="15">
      <c r="A98" s="39"/>
      <c r="B98" s="38"/>
      <c r="C98" s="38"/>
      <c r="D98" s="38"/>
      <c r="E98" s="39"/>
      <c r="F98" s="40"/>
      <c r="G98" s="40"/>
      <c r="H98" s="40"/>
      <c r="I98" s="40"/>
      <c r="J98" s="40"/>
      <c r="K98" s="41"/>
      <c r="L98" s="39"/>
      <c r="M98" s="244"/>
      <c r="N98" s="328"/>
      <c r="O98" s="53"/>
      <c r="P98" s="429"/>
      <c r="Q98" s="380"/>
      <c r="R98" s="366"/>
      <c r="S98" s="377"/>
      <c r="T98" s="380"/>
      <c r="U98" s="366"/>
      <c r="V98" s="377"/>
      <c r="W98" s="369" t="s">
        <v>721</v>
      </c>
      <c r="X98" s="363"/>
      <c r="Y98" s="409"/>
    </row>
    <row r="99" spans="1:25" ht="15">
      <c r="A99" s="254">
        <v>2602</v>
      </c>
      <c r="B99" s="42"/>
      <c r="C99" s="42" t="s">
        <v>540</v>
      </c>
      <c r="D99" s="42" t="s">
        <v>80</v>
      </c>
      <c r="E99" s="254" t="s">
        <v>105</v>
      </c>
      <c r="F99" s="257" t="s">
        <v>113</v>
      </c>
      <c r="G99" s="257" t="s">
        <v>113</v>
      </c>
      <c r="H99" s="257"/>
      <c r="I99" s="257"/>
      <c r="J99" s="257"/>
      <c r="K99" s="43" t="s">
        <v>495</v>
      </c>
      <c r="L99" s="254">
        <v>2602</v>
      </c>
      <c r="M99" s="258">
        <f>SUM(M100:M101)</f>
        <v>4000</v>
      </c>
      <c r="N99" s="258">
        <f>SUM(N100:N101)</f>
        <v>857.33</v>
      </c>
      <c r="O99" s="258">
        <f aca="true" t="shared" si="18" ref="O99:P99">SUM(O100:O101)</f>
        <v>0</v>
      </c>
      <c r="P99" s="428">
        <f t="shared" si="18"/>
        <v>20000</v>
      </c>
      <c r="Q99" s="380"/>
      <c r="R99" s="366"/>
      <c r="S99" s="377"/>
      <c r="T99" s="380"/>
      <c r="U99" s="366"/>
      <c r="V99" s="377"/>
      <c r="W99" s="369" t="s">
        <v>740</v>
      </c>
      <c r="X99" s="363">
        <v>4</v>
      </c>
      <c r="Y99" s="409">
        <f>X99/X124</f>
        <v>0.08888888888888889</v>
      </c>
    </row>
    <row r="100" spans="1:25" ht="15">
      <c r="A100" s="39">
        <v>26021</v>
      </c>
      <c r="B100" s="38"/>
      <c r="C100" s="38" t="s">
        <v>559</v>
      </c>
      <c r="D100" s="39" t="s">
        <v>81</v>
      </c>
      <c r="E100" s="39" t="s">
        <v>168</v>
      </c>
      <c r="F100" s="40" t="s">
        <v>113</v>
      </c>
      <c r="G100" s="40" t="s">
        <v>113</v>
      </c>
      <c r="H100" s="40" t="s">
        <v>113</v>
      </c>
      <c r="I100" s="40" t="s">
        <v>113</v>
      </c>
      <c r="J100" s="40" t="s">
        <v>113</v>
      </c>
      <c r="K100" s="41" t="s">
        <v>495</v>
      </c>
      <c r="L100" s="39">
        <v>26021</v>
      </c>
      <c r="M100" s="244">
        <v>3500</v>
      </c>
      <c r="N100" s="328">
        <v>857.33</v>
      </c>
      <c r="O100" s="53"/>
      <c r="P100" s="429">
        <v>20000</v>
      </c>
      <c r="Q100" s="380"/>
      <c r="R100" s="366"/>
      <c r="S100" s="377"/>
      <c r="T100" s="380"/>
      <c r="U100" s="366"/>
      <c r="V100" s="377"/>
      <c r="W100" s="369" t="s">
        <v>722</v>
      </c>
      <c r="X100" s="363">
        <v>4</v>
      </c>
      <c r="Y100" s="409">
        <f>X100/X124</f>
        <v>0.08888888888888889</v>
      </c>
    </row>
    <row r="101" spans="1:25" ht="15">
      <c r="A101" s="39">
        <v>26022</v>
      </c>
      <c r="B101" s="38"/>
      <c r="C101" s="38" t="s">
        <v>560</v>
      </c>
      <c r="D101" s="39" t="s">
        <v>166</v>
      </c>
      <c r="E101" s="39" t="s">
        <v>167</v>
      </c>
      <c r="F101" s="40"/>
      <c r="G101" s="40" t="s">
        <v>113</v>
      </c>
      <c r="H101" s="40"/>
      <c r="I101" s="40"/>
      <c r="J101" s="40"/>
      <c r="K101" s="41" t="s">
        <v>115</v>
      </c>
      <c r="L101" s="39">
        <v>26022</v>
      </c>
      <c r="M101" s="244">
        <v>500</v>
      </c>
      <c r="N101" s="328"/>
      <c r="O101" s="53"/>
      <c r="P101" s="429">
        <v>0</v>
      </c>
      <c r="Q101" s="380"/>
      <c r="R101" s="366"/>
      <c r="S101" s="377"/>
      <c r="T101" s="380"/>
      <c r="U101" s="366"/>
      <c r="V101" s="377"/>
      <c r="W101" s="369" t="s">
        <v>723</v>
      </c>
      <c r="X101" s="363">
        <v>4</v>
      </c>
      <c r="Y101" s="409">
        <f>X101/X124</f>
        <v>0.08888888888888889</v>
      </c>
    </row>
    <row r="102" spans="1:25" ht="15">
      <c r="A102" s="39"/>
      <c r="B102" s="38"/>
      <c r="C102" s="38"/>
      <c r="D102" s="39"/>
      <c r="E102" s="39"/>
      <c r="F102" s="40"/>
      <c r="G102" s="40"/>
      <c r="H102" s="40"/>
      <c r="I102" s="40"/>
      <c r="J102" s="40"/>
      <c r="K102" s="41"/>
      <c r="L102" s="39"/>
      <c r="M102" s="244"/>
      <c r="N102" s="328"/>
      <c r="O102" s="53"/>
      <c r="P102" s="429"/>
      <c r="Q102" s="380"/>
      <c r="R102" s="366"/>
      <c r="S102" s="377"/>
      <c r="T102" s="380"/>
      <c r="U102" s="366"/>
      <c r="V102" s="377"/>
      <c r="W102" s="369"/>
      <c r="X102" s="363"/>
      <c r="Y102" s="409"/>
    </row>
    <row r="103" spans="1:25" ht="15">
      <c r="A103" s="254">
        <v>2603</v>
      </c>
      <c r="B103" s="42"/>
      <c r="C103" s="42" t="s">
        <v>532</v>
      </c>
      <c r="D103" s="42" t="s">
        <v>82</v>
      </c>
      <c r="E103" s="254" t="s">
        <v>106</v>
      </c>
      <c r="F103" s="257"/>
      <c r="G103" s="257" t="s">
        <v>113</v>
      </c>
      <c r="H103" s="257" t="s">
        <v>113</v>
      </c>
      <c r="I103" s="257" t="s">
        <v>113</v>
      </c>
      <c r="J103" s="257"/>
      <c r="K103" s="43" t="s">
        <v>494</v>
      </c>
      <c r="L103" s="254">
        <v>2603</v>
      </c>
      <c r="M103" s="258">
        <f>SUM(M104:M105)</f>
        <v>4000</v>
      </c>
      <c r="N103" s="258">
        <f>SUM(N104:N105)</f>
        <v>0</v>
      </c>
      <c r="O103" s="258">
        <f aca="true" t="shared" si="19" ref="O103:P103">SUM(O104:O105)</f>
        <v>0</v>
      </c>
      <c r="P103" s="428">
        <f t="shared" si="19"/>
        <v>6000</v>
      </c>
      <c r="Q103" s="380"/>
      <c r="R103" s="366"/>
      <c r="S103" s="377"/>
      <c r="T103" s="380"/>
      <c r="U103" s="366"/>
      <c r="V103" s="377"/>
      <c r="W103" s="369" t="s">
        <v>724</v>
      </c>
      <c r="X103" s="363">
        <v>2</v>
      </c>
      <c r="Y103" s="409">
        <f>X103/X124</f>
        <v>0.044444444444444446</v>
      </c>
    </row>
    <row r="104" spans="1:25" ht="15">
      <c r="A104" s="39">
        <v>26031</v>
      </c>
      <c r="B104" s="38"/>
      <c r="C104" s="38" t="s">
        <v>541</v>
      </c>
      <c r="D104" s="39" t="s">
        <v>83</v>
      </c>
      <c r="E104" s="39" t="s">
        <v>169</v>
      </c>
      <c r="F104" s="40"/>
      <c r="G104" s="40" t="s">
        <v>113</v>
      </c>
      <c r="H104" s="40" t="s">
        <v>113</v>
      </c>
      <c r="I104" s="40"/>
      <c r="J104" s="40"/>
      <c r="K104" s="41" t="s">
        <v>494</v>
      </c>
      <c r="L104" s="39">
        <v>26031</v>
      </c>
      <c r="M104" s="244">
        <v>4000</v>
      </c>
      <c r="N104" s="328"/>
      <c r="O104" s="53" t="s">
        <v>206</v>
      </c>
      <c r="P104" s="429">
        <v>6000</v>
      </c>
      <c r="Q104" s="380"/>
      <c r="R104" s="366"/>
      <c r="S104" s="377"/>
      <c r="T104" s="380"/>
      <c r="U104" s="366"/>
      <c r="V104" s="377"/>
      <c r="W104" s="369" t="s">
        <v>725</v>
      </c>
      <c r="X104" s="363">
        <v>2</v>
      </c>
      <c r="Y104" s="409">
        <f>X104/X124</f>
        <v>0.044444444444444446</v>
      </c>
    </row>
    <row r="105" spans="1:25" ht="15">
      <c r="A105" s="39">
        <v>26032</v>
      </c>
      <c r="B105" s="38"/>
      <c r="C105" s="38" t="s">
        <v>542</v>
      </c>
      <c r="D105" s="50" t="s">
        <v>107</v>
      </c>
      <c r="E105" s="39" t="s">
        <v>30</v>
      </c>
      <c r="F105" s="40"/>
      <c r="G105" s="40"/>
      <c r="H105" s="40"/>
      <c r="I105" s="40" t="s">
        <v>113</v>
      </c>
      <c r="J105" s="40"/>
      <c r="K105" s="41" t="s">
        <v>494</v>
      </c>
      <c r="L105" s="39">
        <v>26032</v>
      </c>
      <c r="M105" s="244"/>
      <c r="N105" s="328"/>
      <c r="O105" s="53"/>
      <c r="P105" s="429">
        <v>0</v>
      </c>
      <c r="Q105" s="380"/>
      <c r="R105" s="366"/>
      <c r="S105" s="377"/>
      <c r="T105" s="380"/>
      <c r="U105" s="366"/>
      <c r="V105" s="377"/>
      <c r="W105" s="369" t="s">
        <v>726</v>
      </c>
      <c r="X105" s="363"/>
      <c r="Y105" s="409"/>
    </row>
    <row r="106" spans="1:25" ht="15">
      <c r="A106" s="49"/>
      <c r="B106" s="38"/>
      <c r="C106" s="47"/>
      <c r="D106" s="39"/>
      <c r="E106" s="49"/>
      <c r="F106" s="48"/>
      <c r="G106" s="40"/>
      <c r="H106" s="40"/>
      <c r="I106" s="40"/>
      <c r="J106" s="40"/>
      <c r="K106" s="41"/>
      <c r="L106" s="49"/>
      <c r="M106" s="244"/>
      <c r="N106" s="328"/>
      <c r="O106" s="53"/>
      <c r="P106" s="429"/>
      <c r="Q106" s="380"/>
      <c r="R106" s="366"/>
      <c r="S106" s="377"/>
      <c r="T106" s="380"/>
      <c r="U106" s="366"/>
      <c r="V106" s="377"/>
      <c r="W106" s="369" t="s">
        <v>727</v>
      </c>
      <c r="X106" s="363">
        <v>3</v>
      </c>
      <c r="Y106" s="409">
        <f>X106/X124</f>
        <v>0.06666666666666667</v>
      </c>
    </row>
    <row r="107" spans="1:25" ht="15">
      <c r="A107" s="254">
        <v>2604</v>
      </c>
      <c r="B107" s="42"/>
      <c r="C107" s="42" t="s">
        <v>533</v>
      </c>
      <c r="D107" s="42" t="s">
        <v>90</v>
      </c>
      <c r="E107" s="254" t="s">
        <v>108</v>
      </c>
      <c r="F107" s="257"/>
      <c r="G107" s="257" t="s">
        <v>113</v>
      </c>
      <c r="H107" s="257" t="s">
        <v>113</v>
      </c>
      <c r="I107" s="257" t="s">
        <v>113</v>
      </c>
      <c r="J107" s="257" t="s">
        <v>113</v>
      </c>
      <c r="K107" s="43" t="s">
        <v>680</v>
      </c>
      <c r="L107" s="254">
        <v>2604</v>
      </c>
      <c r="M107" s="258">
        <f>SUM(M108:M109)</f>
        <v>2000</v>
      </c>
      <c r="N107" s="258">
        <f>SUM(N108:N109)</f>
        <v>1813.56</v>
      </c>
      <c r="O107" s="258">
        <f aca="true" t="shared" si="20" ref="O107:P107">SUM(O108:O109)</f>
        <v>0</v>
      </c>
      <c r="P107" s="428">
        <f t="shared" si="20"/>
        <v>2000</v>
      </c>
      <c r="Q107" s="380"/>
      <c r="R107" s="366"/>
      <c r="S107" s="377"/>
      <c r="T107" s="380"/>
      <c r="U107" s="366"/>
      <c r="V107" s="377"/>
      <c r="W107" s="369" t="s">
        <v>728</v>
      </c>
      <c r="X107" s="363">
        <v>3</v>
      </c>
      <c r="Y107" s="409">
        <f>X107/X124</f>
        <v>0.06666666666666667</v>
      </c>
    </row>
    <row r="108" spans="1:25" ht="15">
      <c r="A108" s="39">
        <v>26041</v>
      </c>
      <c r="B108" s="38"/>
      <c r="C108" s="38" t="s">
        <v>543</v>
      </c>
      <c r="D108" s="39" t="s">
        <v>91</v>
      </c>
      <c r="E108" s="39" t="s">
        <v>163</v>
      </c>
      <c r="F108" s="40"/>
      <c r="G108" s="40" t="s">
        <v>489</v>
      </c>
      <c r="H108" s="40" t="s">
        <v>492</v>
      </c>
      <c r="I108" s="40" t="s">
        <v>493</v>
      </c>
      <c r="J108" s="40" t="s">
        <v>491</v>
      </c>
      <c r="K108" s="41" t="s">
        <v>680</v>
      </c>
      <c r="L108" s="39">
        <v>26041</v>
      </c>
      <c r="M108" s="244">
        <v>2000</v>
      </c>
      <c r="N108" s="328">
        <v>1813.56</v>
      </c>
      <c r="O108" s="53"/>
      <c r="P108" s="429">
        <v>2000</v>
      </c>
      <c r="Q108" s="380"/>
      <c r="R108" s="366"/>
      <c r="S108" s="377"/>
      <c r="T108" s="380"/>
      <c r="U108" s="366"/>
      <c r="V108" s="377"/>
      <c r="W108" s="369" t="s">
        <v>729</v>
      </c>
      <c r="X108" s="363"/>
      <c r="Y108" s="407"/>
    </row>
    <row r="109" spans="1:25" ht="15">
      <c r="A109" s="39"/>
      <c r="B109" s="38"/>
      <c r="C109" s="38"/>
      <c r="D109" s="39"/>
      <c r="E109" s="39"/>
      <c r="F109" s="40"/>
      <c r="G109" s="40"/>
      <c r="H109" s="40"/>
      <c r="I109" s="40"/>
      <c r="J109" s="40"/>
      <c r="K109" s="41"/>
      <c r="L109" s="39"/>
      <c r="M109" s="244"/>
      <c r="N109" s="328"/>
      <c r="O109" s="53"/>
      <c r="P109" s="429"/>
      <c r="Q109" s="380"/>
      <c r="R109" s="366"/>
      <c r="S109" s="377"/>
      <c r="T109" s="380"/>
      <c r="U109" s="366"/>
      <c r="V109" s="377"/>
      <c r="W109" s="380"/>
      <c r="X109" s="366"/>
      <c r="Y109" s="407"/>
    </row>
    <row r="110" spans="1:25" s="375" customFormat="1" ht="15">
      <c r="A110" s="178">
        <v>27</v>
      </c>
      <c r="B110" s="179" t="s">
        <v>57</v>
      </c>
      <c r="C110" s="179" t="s">
        <v>566</v>
      </c>
      <c r="D110" s="179"/>
      <c r="E110" s="178" t="s">
        <v>58</v>
      </c>
      <c r="F110" s="180"/>
      <c r="G110" s="180"/>
      <c r="H110" s="180"/>
      <c r="I110" s="180"/>
      <c r="J110" s="180"/>
      <c r="K110" s="181"/>
      <c r="L110" s="178">
        <v>27</v>
      </c>
      <c r="M110" s="245">
        <f>SUM(M120,M116,M111)</f>
        <v>10000</v>
      </c>
      <c r="N110" s="245">
        <f>SUM(N120,N116,N111)</f>
        <v>4025.67</v>
      </c>
      <c r="O110" s="245">
        <f aca="true" t="shared" si="21" ref="O110:P110">SUM(O120,O116,O111)</f>
        <v>0</v>
      </c>
      <c r="P110" s="433">
        <f t="shared" si="21"/>
        <v>3000</v>
      </c>
      <c r="Q110" s="382"/>
      <c r="R110" s="374"/>
      <c r="S110" s="378"/>
      <c r="T110" s="382"/>
      <c r="U110" s="374"/>
      <c r="V110" s="378"/>
      <c r="W110" s="382"/>
      <c r="X110" s="374"/>
      <c r="Y110" s="408"/>
    </row>
    <row r="111" spans="1:25" ht="15">
      <c r="A111" s="254">
        <v>2701</v>
      </c>
      <c r="B111" s="42"/>
      <c r="C111" s="42" t="s">
        <v>534</v>
      </c>
      <c r="D111" s="42" t="s">
        <v>59</v>
      </c>
      <c r="E111" s="254" t="s">
        <v>109</v>
      </c>
      <c r="F111" s="257"/>
      <c r="G111" s="257"/>
      <c r="H111" s="257"/>
      <c r="I111" s="257"/>
      <c r="J111" s="257"/>
      <c r="K111" s="43" t="s">
        <v>648</v>
      </c>
      <c r="L111" s="254">
        <v>2701</v>
      </c>
      <c r="M111" s="258">
        <f>SUM(M112:M114)</f>
        <v>6000</v>
      </c>
      <c r="N111" s="258">
        <f>SUM(N112:N114)</f>
        <v>1209.76</v>
      </c>
      <c r="O111" s="258">
        <f aca="true" t="shared" si="22" ref="O111:P111">SUM(O112:O114)</f>
        <v>0</v>
      </c>
      <c r="P111" s="428">
        <f t="shared" si="22"/>
        <v>1500</v>
      </c>
      <c r="Q111" s="380"/>
      <c r="R111" s="366"/>
      <c r="S111" s="377"/>
      <c r="T111" s="380"/>
      <c r="U111" s="366"/>
      <c r="V111" s="377"/>
      <c r="W111" s="380"/>
      <c r="X111" s="366"/>
      <c r="Y111" s="407"/>
    </row>
    <row r="112" spans="1:25" s="209" customFormat="1" ht="15">
      <c r="A112" s="49">
        <v>27011</v>
      </c>
      <c r="B112" s="47"/>
      <c r="C112" s="47" t="s">
        <v>544</v>
      </c>
      <c r="D112" s="49" t="s">
        <v>60</v>
      </c>
      <c r="E112" s="49" t="s">
        <v>171</v>
      </c>
      <c r="F112" s="48" t="s">
        <v>113</v>
      </c>
      <c r="G112" s="48" t="s">
        <v>113</v>
      </c>
      <c r="H112" s="48" t="s">
        <v>113</v>
      </c>
      <c r="I112" s="48" t="s">
        <v>113</v>
      </c>
      <c r="J112" s="48" t="s">
        <v>113</v>
      </c>
      <c r="K112" s="45" t="s">
        <v>648</v>
      </c>
      <c r="L112" s="49">
        <v>27011</v>
      </c>
      <c r="M112" s="243">
        <v>4000</v>
      </c>
      <c r="N112" s="326">
        <v>1209.76</v>
      </c>
      <c r="O112" s="64"/>
      <c r="P112" s="436">
        <v>500</v>
      </c>
      <c r="Q112" s="383"/>
      <c r="R112" s="364"/>
      <c r="S112" s="379"/>
      <c r="T112" s="372"/>
      <c r="U112" s="355"/>
      <c r="V112" s="352"/>
      <c r="W112" s="383"/>
      <c r="X112" s="364"/>
      <c r="Y112" s="409"/>
    </row>
    <row r="113" spans="1:25" s="209" customFormat="1" ht="15">
      <c r="A113" s="49">
        <v>27012</v>
      </c>
      <c r="B113" s="47"/>
      <c r="C113" s="47" t="s">
        <v>545</v>
      </c>
      <c r="D113" s="49" t="s">
        <v>61</v>
      </c>
      <c r="E113" s="49" t="s">
        <v>170</v>
      </c>
      <c r="F113" s="48" t="s">
        <v>113</v>
      </c>
      <c r="G113" s="48"/>
      <c r="H113" s="48" t="s">
        <v>113</v>
      </c>
      <c r="I113" s="48" t="s">
        <v>113</v>
      </c>
      <c r="J113" s="48" t="s">
        <v>113</v>
      </c>
      <c r="K113" s="45" t="s">
        <v>648</v>
      </c>
      <c r="L113" s="49">
        <v>27012</v>
      </c>
      <c r="M113" s="243"/>
      <c r="N113" s="326"/>
      <c r="O113" s="64"/>
      <c r="P113" s="436">
        <v>0</v>
      </c>
      <c r="Q113" s="383"/>
      <c r="R113" s="364"/>
      <c r="S113" s="379"/>
      <c r="T113" s="372"/>
      <c r="U113" s="355"/>
      <c r="V113" s="356"/>
      <c r="W113" s="383"/>
      <c r="X113" s="364"/>
      <c r="Y113" s="409"/>
    </row>
    <row r="114" spans="1:25" s="209" customFormat="1" ht="15">
      <c r="A114" s="49">
        <v>27013</v>
      </c>
      <c r="B114" s="47"/>
      <c r="C114" s="47" t="s">
        <v>546</v>
      </c>
      <c r="D114" s="49" t="s">
        <v>173</v>
      </c>
      <c r="E114" s="49" t="s">
        <v>172</v>
      </c>
      <c r="F114" s="48" t="s">
        <v>113</v>
      </c>
      <c r="G114" s="48" t="s">
        <v>113</v>
      </c>
      <c r="H114" s="48" t="s">
        <v>113</v>
      </c>
      <c r="I114" s="48"/>
      <c r="J114" s="48"/>
      <c r="K114" s="45" t="s">
        <v>648</v>
      </c>
      <c r="L114" s="49">
        <v>27013</v>
      </c>
      <c r="M114" s="243">
        <v>2000</v>
      </c>
      <c r="N114" s="326"/>
      <c r="O114" s="64"/>
      <c r="P114" s="436">
        <v>1000</v>
      </c>
      <c r="Q114" s="383"/>
      <c r="R114" s="364"/>
      <c r="S114" s="379"/>
      <c r="T114" s="372" t="s">
        <v>737</v>
      </c>
      <c r="U114" s="355">
        <v>1</v>
      </c>
      <c r="V114" s="352">
        <f>U114/44</f>
        <v>0.022727272727272728</v>
      </c>
      <c r="W114" s="383"/>
      <c r="X114" s="364"/>
      <c r="Y114" s="409"/>
    </row>
    <row r="115" spans="1:25" s="209" customFormat="1" ht="15">
      <c r="A115" s="49"/>
      <c r="B115" s="47"/>
      <c r="C115" s="47"/>
      <c r="D115" s="49"/>
      <c r="E115" s="49"/>
      <c r="F115" s="48"/>
      <c r="G115" s="358"/>
      <c r="H115" s="358"/>
      <c r="I115" s="358"/>
      <c r="J115" s="48"/>
      <c r="K115" s="45"/>
      <c r="L115" s="49"/>
      <c r="M115" s="243"/>
      <c r="N115" s="326"/>
      <c r="O115" s="64"/>
      <c r="P115" s="436"/>
      <c r="Q115" s="383"/>
      <c r="R115" s="364"/>
      <c r="S115" s="379"/>
      <c r="T115" s="372"/>
      <c r="U115" s="355"/>
      <c r="V115" s="356"/>
      <c r="W115" s="383"/>
      <c r="X115" s="364"/>
      <c r="Y115" s="409"/>
    </row>
    <row r="116" spans="1:25" s="209" customFormat="1" ht="15">
      <c r="A116" s="354">
        <v>2702</v>
      </c>
      <c r="B116" s="46"/>
      <c r="C116" s="46" t="s">
        <v>535</v>
      </c>
      <c r="D116" s="46" t="s">
        <v>110</v>
      </c>
      <c r="E116" s="354" t="s">
        <v>111</v>
      </c>
      <c r="F116" s="256" t="s">
        <v>113</v>
      </c>
      <c r="G116" s="256"/>
      <c r="H116" s="256"/>
      <c r="I116" s="256"/>
      <c r="J116" s="256"/>
      <c r="K116" s="60" t="s">
        <v>648</v>
      </c>
      <c r="L116" s="354">
        <v>2702</v>
      </c>
      <c r="M116" s="268">
        <f>SUM(M117:M118)</f>
        <v>2000</v>
      </c>
      <c r="N116" s="268">
        <f>SUM(N117:N118)</f>
        <v>901.91</v>
      </c>
      <c r="O116" s="268">
        <f aca="true" t="shared" si="23" ref="O116:P116">SUM(O117:O118)</f>
        <v>0</v>
      </c>
      <c r="P116" s="435">
        <f t="shared" si="23"/>
        <v>1000</v>
      </c>
      <c r="Q116" s="383"/>
      <c r="R116" s="364"/>
      <c r="S116" s="379"/>
      <c r="T116" s="372"/>
      <c r="U116" s="355"/>
      <c r="V116" s="356"/>
      <c r="W116" s="383"/>
      <c r="X116" s="364"/>
      <c r="Y116" s="409"/>
    </row>
    <row r="117" spans="1:25" s="209" customFormat="1" ht="15">
      <c r="A117" s="49">
        <v>27021</v>
      </c>
      <c r="B117" s="47"/>
      <c r="C117" s="47" t="s">
        <v>561</v>
      </c>
      <c r="D117" s="61" t="s">
        <v>62</v>
      </c>
      <c r="E117" s="49" t="s">
        <v>175</v>
      </c>
      <c r="F117" s="48"/>
      <c r="G117" s="48" t="s">
        <v>113</v>
      </c>
      <c r="H117" s="48" t="s">
        <v>113</v>
      </c>
      <c r="I117" s="48" t="s">
        <v>113</v>
      </c>
      <c r="J117" s="48"/>
      <c r="K117" s="45" t="s">
        <v>648</v>
      </c>
      <c r="L117" s="49">
        <v>27021</v>
      </c>
      <c r="M117" s="243">
        <v>1500</v>
      </c>
      <c r="N117" s="326">
        <v>901.91</v>
      </c>
      <c r="O117" s="64"/>
      <c r="P117" s="436">
        <v>1000</v>
      </c>
      <c r="Q117" s="383"/>
      <c r="R117" s="364"/>
      <c r="S117" s="379"/>
      <c r="T117" s="372" t="s">
        <v>711</v>
      </c>
      <c r="U117" s="355">
        <v>2</v>
      </c>
      <c r="V117" s="352">
        <f>U117/44</f>
        <v>0.045454545454545456</v>
      </c>
      <c r="W117" s="383"/>
      <c r="X117" s="364"/>
      <c r="Y117" s="409"/>
    </row>
    <row r="118" spans="1:25" s="209" customFormat="1" ht="15">
      <c r="A118" s="49">
        <v>27022</v>
      </c>
      <c r="B118" s="47"/>
      <c r="C118" s="47" t="s">
        <v>562</v>
      </c>
      <c r="D118" s="49" t="s">
        <v>63</v>
      </c>
      <c r="E118" s="49" t="s">
        <v>174</v>
      </c>
      <c r="F118" s="48"/>
      <c r="G118" s="48" t="s">
        <v>113</v>
      </c>
      <c r="H118" s="48" t="s">
        <v>113</v>
      </c>
      <c r="I118" s="48" t="s">
        <v>113</v>
      </c>
      <c r="J118" s="48"/>
      <c r="K118" s="45" t="s">
        <v>648</v>
      </c>
      <c r="L118" s="49">
        <v>27022</v>
      </c>
      <c r="M118" s="243">
        <v>500</v>
      </c>
      <c r="N118" s="326"/>
      <c r="O118" s="64"/>
      <c r="P118" s="436">
        <v>0</v>
      </c>
      <c r="Q118" s="383"/>
      <c r="R118" s="364"/>
      <c r="S118" s="379"/>
      <c r="T118" s="372"/>
      <c r="U118" s="355"/>
      <c r="V118" s="356"/>
      <c r="W118" s="383"/>
      <c r="X118" s="364"/>
      <c r="Y118" s="409"/>
    </row>
    <row r="119" spans="1:25" s="209" customFormat="1" ht="15">
      <c r="A119" s="49"/>
      <c r="B119" s="47"/>
      <c r="C119" s="47"/>
      <c r="D119" s="49"/>
      <c r="E119" s="49"/>
      <c r="F119" s="48"/>
      <c r="G119" s="48"/>
      <c r="H119" s="48"/>
      <c r="I119" s="48"/>
      <c r="J119" s="48"/>
      <c r="K119" s="45"/>
      <c r="L119" s="49"/>
      <c r="M119" s="243"/>
      <c r="N119" s="326"/>
      <c r="O119" s="64"/>
      <c r="P119" s="436"/>
      <c r="Q119" s="383"/>
      <c r="R119" s="364"/>
      <c r="S119" s="379"/>
      <c r="T119" s="372"/>
      <c r="U119" s="355"/>
      <c r="V119" s="356"/>
      <c r="W119" s="383"/>
      <c r="X119" s="364"/>
      <c r="Y119" s="409"/>
    </row>
    <row r="120" spans="1:25" s="209" customFormat="1" ht="15">
      <c r="A120" s="354">
        <v>2703</v>
      </c>
      <c r="B120" s="46"/>
      <c r="C120" s="46" t="s">
        <v>536</v>
      </c>
      <c r="D120" s="46" t="s">
        <v>64</v>
      </c>
      <c r="E120" s="354" t="s">
        <v>176</v>
      </c>
      <c r="F120" s="256" t="s">
        <v>206</v>
      </c>
      <c r="G120" s="256" t="s">
        <v>206</v>
      </c>
      <c r="H120" s="256" t="s">
        <v>206</v>
      </c>
      <c r="I120" s="256" t="s">
        <v>113</v>
      </c>
      <c r="J120" s="256"/>
      <c r="K120" s="60" t="s">
        <v>648</v>
      </c>
      <c r="L120" s="354">
        <v>2703</v>
      </c>
      <c r="M120" s="268">
        <f>SUM(M121)</f>
        <v>2000</v>
      </c>
      <c r="N120" s="268">
        <f>SUM(N121)</f>
        <v>1914</v>
      </c>
      <c r="O120" s="268">
        <f aca="true" t="shared" si="24" ref="O120:P120">SUM(O121)</f>
        <v>0</v>
      </c>
      <c r="P120" s="435">
        <f t="shared" si="24"/>
        <v>500</v>
      </c>
      <c r="Q120" s="383"/>
      <c r="R120" s="364"/>
      <c r="S120" s="379"/>
      <c r="T120" s="372" t="s">
        <v>712</v>
      </c>
      <c r="U120" s="355">
        <v>2</v>
      </c>
      <c r="V120" s="352">
        <f>U120/44</f>
        <v>0.045454545454545456</v>
      </c>
      <c r="W120" s="383"/>
      <c r="X120" s="364"/>
      <c r="Y120" s="409"/>
    </row>
    <row r="121" spans="1:25" s="209" customFormat="1" ht="15">
      <c r="A121" s="49">
        <v>27031</v>
      </c>
      <c r="B121" s="47"/>
      <c r="C121" s="47" t="s">
        <v>547</v>
      </c>
      <c r="D121" s="49" t="s">
        <v>588</v>
      </c>
      <c r="E121" s="49" t="s">
        <v>644</v>
      </c>
      <c r="F121" s="48"/>
      <c r="G121" s="48" t="s">
        <v>113</v>
      </c>
      <c r="H121" s="48" t="s">
        <v>113</v>
      </c>
      <c r="I121" s="48" t="s">
        <v>113</v>
      </c>
      <c r="J121" s="48" t="s">
        <v>113</v>
      </c>
      <c r="K121" s="359" t="s">
        <v>648</v>
      </c>
      <c r="L121" s="49">
        <v>27031</v>
      </c>
      <c r="M121" s="243">
        <v>2000</v>
      </c>
      <c r="N121" s="326">
        <v>1914</v>
      </c>
      <c r="O121" s="64"/>
      <c r="P121" s="436">
        <v>500</v>
      </c>
      <c r="Q121" s="383"/>
      <c r="R121" s="364"/>
      <c r="S121" s="379"/>
      <c r="T121" s="372"/>
      <c r="U121" s="355"/>
      <c r="V121" s="356"/>
      <c r="W121" s="383"/>
      <c r="X121" s="364"/>
      <c r="Y121" s="409"/>
    </row>
    <row r="122" spans="1:25" s="209" customFormat="1" ht="15">
      <c r="A122" s="49"/>
      <c r="B122" s="47"/>
      <c r="C122" s="47"/>
      <c r="D122" s="47"/>
      <c r="E122" s="49"/>
      <c r="F122" s="48"/>
      <c r="G122" s="48"/>
      <c r="H122" s="48"/>
      <c r="I122" s="48"/>
      <c r="J122" s="48"/>
      <c r="K122" s="45"/>
      <c r="L122" s="49"/>
      <c r="M122" s="360">
        <f>SUM(M110,M93,M84,M73,M50,M30,M4)</f>
        <v>176000</v>
      </c>
      <c r="N122" s="360">
        <f>SUM(N110,N93,N84,N73,N50,N30,N4)</f>
        <v>59820.10999999999</v>
      </c>
      <c r="O122" s="47"/>
      <c r="P122" s="307" t="s">
        <v>206</v>
      </c>
      <c r="Q122" s="215"/>
      <c r="T122" s="215"/>
      <c r="W122" s="215"/>
      <c r="Y122" s="410"/>
    </row>
    <row r="123" spans="1:16" ht="15">
      <c r="A123" s="49"/>
      <c r="B123" s="47"/>
      <c r="C123" s="47"/>
      <c r="D123" s="47"/>
      <c r="E123" s="49"/>
      <c r="F123" s="48"/>
      <c r="G123" s="48"/>
      <c r="H123" s="48"/>
      <c r="I123" s="48"/>
      <c r="J123" s="48"/>
      <c r="K123" s="45"/>
      <c r="L123" s="49"/>
      <c r="M123" s="47"/>
      <c r="N123" s="330"/>
      <c r="O123" s="47"/>
      <c r="P123" s="307"/>
    </row>
    <row r="124" spans="1:24" ht="15">
      <c r="A124" s="49">
        <v>11</v>
      </c>
      <c r="B124" s="47"/>
      <c r="C124" s="47"/>
      <c r="D124" s="47" t="s">
        <v>207</v>
      </c>
      <c r="E124" s="161"/>
      <c r="F124" s="233"/>
      <c r="G124" s="233"/>
      <c r="H124" s="233"/>
      <c r="I124" s="233"/>
      <c r="J124" s="233"/>
      <c r="K124" s="234"/>
      <c r="L124" s="235">
        <v>11</v>
      </c>
      <c r="M124" s="333">
        <v>214000</v>
      </c>
      <c r="N124" s="331">
        <v>133750</v>
      </c>
      <c r="O124" s="236"/>
      <c r="P124" s="440">
        <v>261683.80075757578</v>
      </c>
      <c r="R124">
        <f>SUM(R5:R121)</f>
        <v>42</v>
      </c>
      <c r="U124">
        <f>SUM(U5:U123)</f>
        <v>41</v>
      </c>
      <c r="X124">
        <f>SUM(X5:X121)</f>
        <v>45</v>
      </c>
    </row>
    <row r="125" spans="1:16" ht="15">
      <c r="A125" s="39">
        <v>12</v>
      </c>
      <c r="B125" s="38"/>
      <c r="C125" s="38"/>
      <c r="D125" s="38" t="s">
        <v>663</v>
      </c>
      <c r="E125" s="49"/>
      <c r="F125" s="48"/>
      <c r="G125" s="48"/>
      <c r="H125" s="48"/>
      <c r="I125" s="48"/>
      <c r="J125" s="48"/>
      <c r="K125" s="45"/>
      <c r="L125" s="235">
        <v>12</v>
      </c>
      <c r="M125" s="295">
        <v>44000</v>
      </c>
      <c r="N125" s="332">
        <v>28926.59</v>
      </c>
      <c r="O125" s="295"/>
      <c r="P125" s="441">
        <v>50000</v>
      </c>
    </row>
    <row r="126" spans="1:16" ht="15">
      <c r="A126" s="296">
        <v>13</v>
      </c>
      <c r="B126" s="162"/>
      <c r="C126" s="162"/>
      <c r="D126" s="296" t="s">
        <v>571</v>
      </c>
      <c r="E126" s="162"/>
      <c r="F126" s="233"/>
      <c r="G126" s="233"/>
      <c r="H126" s="233"/>
      <c r="I126" s="233"/>
      <c r="J126" s="233"/>
      <c r="K126" s="234"/>
      <c r="L126" s="235">
        <v>13</v>
      </c>
      <c r="M126" s="236">
        <v>70000</v>
      </c>
      <c r="N126" s="331">
        <v>61855.14</v>
      </c>
      <c r="O126" s="236"/>
      <c r="P126" s="440">
        <v>65000</v>
      </c>
    </row>
  </sheetData>
  <mergeCells count="5">
    <mergeCell ref="G2:J2"/>
    <mergeCell ref="M2:O2"/>
    <mergeCell ref="Q3:S3"/>
    <mergeCell ref="T3:V3"/>
    <mergeCell ref="W3:Y3"/>
  </mergeCells>
  <conditionalFormatting sqref="G5:G15">
    <cfRule type="colorScale" priority="7">
      <colorScale>
        <cfvo type="num" val="-1"/>
        <cfvo type="percentile" val="0"/>
        <cfvo type="num" val="1"/>
        <color rgb="FFFF0000"/>
        <color rgb="FFFECB38"/>
        <color rgb="FF63842E"/>
      </colorScale>
    </cfRule>
    <cfRule type="colorScale" priority="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9:G22">
    <cfRule type="colorScale" priority="5">
      <colorScale>
        <cfvo type="num" val="-1"/>
        <cfvo type="percentile" val="0"/>
        <cfvo type="num" val="1"/>
        <color rgb="FFFF0000"/>
        <color rgb="FFFECB38"/>
        <color rgb="FF63842E"/>
      </colorScale>
    </cfRule>
    <cfRule type="colorScale" priority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24:G28">
    <cfRule type="colorScale" priority="3">
      <colorScale>
        <cfvo type="num" val="-1"/>
        <cfvo type="percentile" val="0"/>
        <cfvo type="num" val="1"/>
        <color rgb="FFFF0000"/>
        <color rgb="FFFECB38"/>
        <color rgb="FF63842E"/>
      </colorScale>
    </cfRule>
    <cfRule type="colorScale" priority="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5:J46 F48:J81 F47:G47 I47:J47 I82:J82 F83:J121">
    <cfRule type="colorScale" priority="2">
      <colorScale>
        <cfvo type="num" val="0"/>
        <cfvo type="num" val="1"/>
        <cfvo type="num" val="2"/>
        <color rgb="FFFF0000"/>
        <color rgb="FFFF8000"/>
        <color rgb="FF008000"/>
      </colorScale>
    </cfRule>
  </conditionalFormatting>
  <conditionalFormatting sqref="G37:G39">
    <cfRule type="colorScale" priority="9">
      <colorScale>
        <cfvo type="num" val="-1"/>
        <cfvo type="percentile" val="0"/>
        <cfvo type="num" val="1"/>
        <color rgb="FFFF0000"/>
        <color rgb="FFFECB38"/>
        <color rgb="FF63842E"/>
      </colorScale>
    </cfRule>
    <cfRule type="colorScale" priority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82:H82">
    <cfRule type="colorScale" priority="1">
      <colorScale>
        <cfvo type="num" val="0"/>
        <cfvo type="num" val="1"/>
        <cfvo type="num" val="2"/>
        <color rgb="FFFF0000"/>
        <color rgb="FFFF8000"/>
        <color rgb="FF008000"/>
      </colorScale>
    </cfRule>
  </conditionalFormatting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9"/>
  <sheetViews>
    <sheetView workbookViewId="0" topLeftCell="A2">
      <selection activeCell="G17" sqref="G17"/>
    </sheetView>
  </sheetViews>
  <sheetFormatPr defaultColWidth="11.421875" defaultRowHeight="15"/>
  <sheetData>
    <row r="1" spans="1:5" ht="15">
      <c r="A1" s="139"/>
      <c r="B1" s="140"/>
      <c r="C1" s="140"/>
      <c r="D1" s="140" t="s">
        <v>631</v>
      </c>
      <c r="E1" s="139"/>
    </row>
    <row r="2" spans="1:5" ht="15">
      <c r="A2" s="163">
        <v>11</v>
      </c>
      <c r="B2" s="164"/>
      <c r="C2" s="164">
        <v>11</v>
      </c>
      <c r="D2" s="164" t="s">
        <v>207</v>
      </c>
      <c r="E2" s="163" t="s">
        <v>573</v>
      </c>
    </row>
    <row r="3" spans="1:5" ht="15">
      <c r="A3" s="139"/>
      <c r="B3" s="140"/>
      <c r="C3" s="140"/>
      <c r="D3" s="140"/>
      <c r="E3" s="139"/>
    </row>
    <row r="4" spans="1:5" ht="15">
      <c r="A4" s="163">
        <v>12</v>
      </c>
      <c r="B4" s="164"/>
      <c r="C4" s="164">
        <v>12</v>
      </c>
      <c r="D4" s="164" t="s">
        <v>632</v>
      </c>
      <c r="E4" s="163"/>
    </row>
    <row r="5" spans="1:5" ht="15">
      <c r="A5" s="139"/>
      <c r="B5" s="140"/>
      <c r="C5" s="140"/>
      <c r="D5" s="140"/>
      <c r="E5" s="139"/>
    </row>
    <row r="6" spans="1:5" ht="15">
      <c r="A6" s="163">
        <v>13</v>
      </c>
      <c r="B6" s="164"/>
      <c r="C6" s="164">
        <v>13</v>
      </c>
      <c r="D6" s="164" t="s">
        <v>571</v>
      </c>
      <c r="E6" s="163"/>
    </row>
    <row r="7" spans="1:5" ht="15">
      <c r="A7" s="39"/>
      <c r="B7" s="38"/>
      <c r="C7" s="38"/>
      <c r="D7" s="38"/>
      <c r="E7" s="39"/>
    </row>
    <row r="8" spans="1:5" ht="15">
      <c r="A8" s="139"/>
      <c r="B8" s="140"/>
      <c r="C8" s="140"/>
      <c r="D8" s="140" t="s">
        <v>620</v>
      </c>
      <c r="E8" s="139" t="s">
        <v>621</v>
      </c>
    </row>
    <row r="9" spans="1:5" ht="15">
      <c r="A9" s="11">
        <v>11</v>
      </c>
      <c r="B9" s="38"/>
      <c r="C9" s="38"/>
      <c r="D9" s="11" t="s">
        <v>599</v>
      </c>
      <c r="E9" s="39"/>
    </row>
    <row r="10" spans="1:5" ht="15">
      <c r="A10" s="11">
        <v>11</v>
      </c>
      <c r="B10" s="38"/>
      <c r="C10" s="38"/>
      <c r="D10" s="11" t="s">
        <v>600</v>
      </c>
      <c r="E10" s="39"/>
    </row>
    <row r="11" spans="1:5" ht="15">
      <c r="A11" s="11">
        <v>11</v>
      </c>
      <c r="B11" s="38"/>
      <c r="C11" s="38"/>
      <c r="D11" s="11" t="s">
        <v>338</v>
      </c>
      <c r="E11" s="39"/>
    </row>
    <row r="12" spans="1:5" ht="15">
      <c r="A12" s="11">
        <v>11</v>
      </c>
      <c r="B12" s="38"/>
      <c r="C12" s="38"/>
      <c r="D12" s="11" t="s">
        <v>601</v>
      </c>
      <c r="E12" s="39"/>
    </row>
    <row r="13" spans="1:5" ht="15">
      <c r="A13" s="11">
        <v>11</v>
      </c>
      <c r="B13" s="38"/>
      <c r="C13" s="38"/>
      <c r="D13" s="11" t="s">
        <v>619</v>
      </c>
      <c r="E13" s="39"/>
    </row>
    <row r="14" spans="1:5" ht="15">
      <c r="A14" s="136">
        <v>12</v>
      </c>
      <c r="B14" s="38"/>
      <c r="C14" s="38"/>
      <c r="D14" s="11" t="s">
        <v>591</v>
      </c>
      <c r="E14" s="39"/>
    </row>
    <row r="15" spans="1:5" ht="15">
      <c r="A15" s="136">
        <v>12</v>
      </c>
      <c r="B15" s="38"/>
      <c r="C15" s="38"/>
      <c r="D15" s="11" t="s">
        <v>592</v>
      </c>
      <c r="E15" s="39"/>
    </row>
    <row r="16" spans="1:5" ht="15">
      <c r="A16" s="136">
        <v>12</v>
      </c>
      <c r="B16" s="38"/>
      <c r="C16" s="38"/>
      <c r="D16" s="11" t="s">
        <v>593</v>
      </c>
      <c r="E16" s="39"/>
    </row>
    <row r="17" spans="1:5" ht="15">
      <c r="A17" s="136">
        <v>12</v>
      </c>
      <c r="B17" s="38"/>
      <c r="C17" s="38"/>
      <c r="D17" s="11" t="s">
        <v>594</v>
      </c>
      <c r="E17" s="39"/>
    </row>
    <row r="18" spans="1:5" ht="15">
      <c r="A18" s="136">
        <v>12</v>
      </c>
      <c r="B18" s="38"/>
      <c r="C18" s="38"/>
      <c r="D18" s="11" t="s">
        <v>595</v>
      </c>
      <c r="E18" s="39"/>
    </row>
    <row r="19" spans="1:5" ht="15">
      <c r="A19" s="136">
        <v>12</v>
      </c>
      <c r="B19" s="38"/>
      <c r="C19" s="38"/>
      <c r="D19" s="11" t="s">
        <v>596</v>
      </c>
      <c r="E19" s="39"/>
    </row>
    <row r="20" spans="1:5" ht="15">
      <c r="A20" s="136">
        <v>12</v>
      </c>
      <c r="B20" s="38"/>
      <c r="C20" s="38"/>
      <c r="D20" s="11" t="s">
        <v>322</v>
      </c>
      <c r="E20" s="39"/>
    </row>
    <row r="21" spans="1:5" ht="15">
      <c r="A21" s="136">
        <v>12</v>
      </c>
      <c r="B21" s="38"/>
      <c r="C21" s="38"/>
      <c r="D21" s="11" t="s">
        <v>332</v>
      </c>
      <c r="E21" s="39"/>
    </row>
    <row r="22" spans="1:5" ht="15">
      <c r="A22" s="136">
        <v>12</v>
      </c>
      <c r="B22" s="38"/>
      <c r="C22" s="38"/>
      <c r="D22" s="11" t="s">
        <v>597</v>
      </c>
      <c r="E22" s="39"/>
    </row>
    <row r="23" spans="1:5" ht="15">
      <c r="A23" s="136">
        <v>12</v>
      </c>
      <c r="B23" s="38"/>
      <c r="C23" s="38"/>
      <c r="D23" s="11" t="s">
        <v>326</v>
      </c>
      <c r="E23" s="39"/>
    </row>
    <row r="24" spans="1:5" ht="15">
      <c r="A24" s="136">
        <v>12</v>
      </c>
      <c r="B24" s="38"/>
      <c r="C24" s="38"/>
      <c r="D24" s="11" t="s">
        <v>598</v>
      </c>
      <c r="E24" s="39"/>
    </row>
    <row r="25" spans="1:5" ht="15">
      <c r="A25" s="11">
        <v>13</v>
      </c>
      <c r="B25" s="38"/>
      <c r="C25" s="38"/>
      <c r="D25" s="11" t="s">
        <v>352</v>
      </c>
      <c r="E25" s="39"/>
    </row>
    <row r="26" spans="1:5" ht="15">
      <c r="A26" s="11">
        <v>13</v>
      </c>
      <c r="B26" s="38"/>
      <c r="C26" s="38"/>
      <c r="D26" s="11" t="s">
        <v>354</v>
      </c>
      <c r="E26" s="39"/>
    </row>
    <row r="27" spans="1:5" ht="15">
      <c r="A27" s="11">
        <v>50</v>
      </c>
      <c r="B27" s="38"/>
      <c r="C27" s="38"/>
      <c r="D27" s="11" t="s">
        <v>602</v>
      </c>
      <c r="E27" s="39"/>
    </row>
    <row r="28" spans="1:5" ht="15">
      <c r="A28" s="11">
        <v>50</v>
      </c>
      <c r="B28" s="38"/>
      <c r="C28" s="38"/>
      <c r="D28" s="11" t="s">
        <v>603</v>
      </c>
      <c r="E28" s="39"/>
    </row>
    <row r="29" spans="1:5" ht="15">
      <c r="A29" s="11">
        <v>50</v>
      </c>
      <c r="B29" s="38"/>
      <c r="C29" s="38"/>
      <c r="D29" s="11" t="s">
        <v>604</v>
      </c>
      <c r="E29" s="39"/>
    </row>
    <row r="30" spans="1:5" ht="15">
      <c r="A30" s="11">
        <v>50</v>
      </c>
      <c r="B30" s="38"/>
      <c r="C30" s="38"/>
      <c r="D30" s="11" t="s">
        <v>605</v>
      </c>
      <c r="E30" s="39"/>
    </row>
    <row r="31" spans="1:5" ht="15">
      <c r="A31" s="11">
        <v>50</v>
      </c>
      <c r="B31" s="38"/>
      <c r="C31" s="38"/>
      <c r="D31" s="11" t="s">
        <v>606</v>
      </c>
      <c r="E31" s="39"/>
    </row>
    <row r="32" spans="1:5" ht="15">
      <c r="A32" s="11">
        <v>50</v>
      </c>
      <c r="B32" s="38"/>
      <c r="C32" s="38"/>
      <c r="D32" s="11" t="s">
        <v>607</v>
      </c>
      <c r="E32" s="39"/>
    </row>
    <row r="33" spans="1:5" ht="15">
      <c r="A33" s="11">
        <v>50</v>
      </c>
      <c r="B33" s="38"/>
      <c r="C33" s="38"/>
      <c r="D33" s="11" t="s">
        <v>608</v>
      </c>
      <c r="E33" s="39"/>
    </row>
    <row r="34" spans="1:5" ht="15">
      <c r="A34" s="11">
        <v>51</v>
      </c>
      <c r="B34" s="38"/>
      <c r="C34" s="38"/>
      <c r="D34" s="11" t="s">
        <v>609</v>
      </c>
      <c r="E34" s="39"/>
    </row>
    <row r="35" spans="1:5" ht="15">
      <c r="A35" s="11">
        <v>52</v>
      </c>
      <c r="B35" s="38"/>
      <c r="C35" s="38"/>
      <c r="D35" s="11" t="s">
        <v>610</v>
      </c>
      <c r="E35" s="39"/>
    </row>
    <row r="36" spans="1:5" ht="15">
      <c r="A36" s="11">
        <v>53</v>
      </c>
      <c r="B36" s="38"/>
      <c r="C36" s="38"/>
      <c r="D36" s="11" t="s">
        <v>611</v>
      </c>
      <c r="E36" s="39"/>
    </row>
    <row r="37" spans="1:5" ht="15">
      <c r="A37" s="11">
        <v>53</v>
      </c>
      <c r="B37" s="38"/>
      <c r="C37" s="38"/>
      <c r="D37" s="11" t="s">
        <v>612</v>
      </c>
      <c r="E37" s="39"/>
    </row>
    <row r="38" spans="1:5" ht="15">
      <c r="A38" s="11">
        <v>53</v>
      </c>
      <c r="B38" s="38"/>
      <c r="C38" s="38"/>
      <c r="D38" s="11" t="s">
        <v>613</v>
      </c>
      <c r="E38" s="39"/>
    </row>
    <row r="39" spans="1:5" ht="15">
      <c r="A39" s="11">
        <v>53</v>
      </c>
      <c r="B39" s="38"/>
      <c r="C39" s="38"/>
      <c r="D39" s="11" t="s">
        <v>466</v>
      </c>
      <c r="E39" s="39"/>
    </row>
    <row r="40" spans="1:5" ht="15">
      <c r="A40" s="11">
        <v>53</v>
      </c>
      <c r="B40" s="38"/>
      <c r="C40" s="38"/>
      <c r="D40" s="11" t="s">
        <v>614</v>
      </c>
      <c r="E40" s="39"/>
    </row>
    <row r="41" spans="1:5" ht="15">
      <c r="A41" s="11">
        <v>53</v>
      </c>
      <c r="B41" s="38"/>
      <c r="C41" s="38"/>
      <c r="D41" s="11" t="s">
        <v>615</v>
      </c>
      <c r="E41" s="39"/>
    </row>
    <row r="42" spans="1:5" ht="15">
      <c r="A42" s="11">
        <v>53</v>
      </c>
      <c r="B42" s="38"/>
      <c r="C42" s="38"/>
      <c r="D42" s="11" t="s">
        <v>470</v>
      </c>
      <c r="E42" s="39"/>
    </row>
    <row r="43" spans="1:5" ht="15">
      <c r="A43" s="11">
        <v>53</v>
      </c>
      <c r="B43" s="38"/>
      <c r="C43" s="38"/>
      <c r="D43" s="11" t="s">
        <v>472</v>
      </c>
      <c r="E43" s="39"/>
    </row>
    <row r="44" spans="1:5" ht="15">
      <c r="A44" s="11">
        <v>53</v>
      </c>
      <c r="B44" s="38"/>
      <c r="C44" s="38"/>
      <c r="D44" s="11" t="s">
        <v>474</v>
      </c>
      <c r="E44" s="39"/>
    </row>
    <row r="45" spans="1:5" ht="15">
      <c r="A45" s="11">
        <v>53</v>
      </c>
      <c r="B45" s="38"/>
      <c r="C45" s="38"/>
      <c r="D45" s="11" t="s">
        <v>425</v>
      </c>
      <c r="E45" s="39"/>
    </row>
    <row r="46" spans="1:5" ht="15">
      <c r="A46" s="11">
        <v>53</v>
      </c>
      <c r="B46" s="38"/>
      <c r="C46" s="38"/>
      <c r="D46" s="11" t="s">
        <v>616</v>
      </c>
      <c r="E46" s="39"/>
    </row>
    <row r="47" spans="1:5" ht="15">
      <c r="A47" s="11">
        <v>99</v>
      </c>
      <c r="B47" s="38"/>
      <c r="C47" s="38"/>
      <c r="D47" s="11" t="s">
        <v>617</v>
      </c>
      <c r="E47" s="39"/>
    </row>
    <row r="48" spans="1:5" ht="15">
      <c r="A48" s="11">
        <v>99</v>
      </c>
      <c r="B48" s="38"/>
      <c r="C48" s="38"/>
      <c r="D48" s="11" t="s">
        <v>618</v>
      </c>
      <c r="E48" s="39"/>
    </row>
    <row r="49" spans="1:5" ht="15">
      <c r="A49" s="11">
        <v>99</v>
      </c>
      <c r="B49" s="38"/>
      <c r="C49" s="38"/>
      <c r="D49" s="11" t="s">
        <v>478</v>
      </c>
      <c r="E49" s="39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8"/>
  <sheetViews>
    <sheetView workbookViewId="0" topLeftCell="A1">
      <selection activeCell="E25" sqref="E25"/>
    </sheetView>
  </sheetViews>
  <sheetFormatPr defaultColWidth="8.8515625" defaultRowHeight="15"/>
  <cols>
    <col min="1" max="1" width="30.140625" style="0" customWidth="1"/>
    <col min="2" max="2" width="5.421875" style="0" customWidth="1"/>
    <col min="3" max="4" width="11.140625" style="0" customWidth="1"/>
    <col min="5" max="5" width="25.7109375" style="0" customWidth="1"/>
    <col min="6" max="6" width="5.421875" style="0" customWidth="1"/>
    <col min="7" max="7" width="10.7109375" style="0" customWidth="1"/>
    <col min="8" max="8" width="11.00390625" style="0" customWidth="1"/>
    <col min="10" max="10" width="11.140625" style="0" bestFit="1" customWidth="1"/>
    <col min="11" max="11" width="17.421875" style="0" customWidth="1"/>
    <col min="13" max="13" width="12.421875" style="0" customWidth="1"/>
  </cols>
  <sheetData>
    <row r="1" spans="1:8" ht="21">
      <c r="A1" s="499" t="s">
        <v>199</v>
      </c>
      <c r="B1" s="499"/>
      <c r="C1" s="68"/>
      <c r="D1" s="69"/>
      <c r="E1" s="68"/>
      <c r="F1" s="68"/>
      <c r="G1" s="68"/>
      <c r="H1" s="68"/>
    </row>
    <row r="2" spans="1:8" ht="22" thickBot="1">
      <c r="A2" s="67" t="s">
        <v>200</v>
      </c>
      <c r="B2" s="67"/>
      <c r="C2" s="70"/>
      <c r="D2" s="69"/>
      <c r="E2" s="500"/>
      <c r="F2" s="500"/>
      <c r="G2" s="71"/>
      <c r="H2" s="68"/>
    </row>
    <row r="3" spans="1:14" ht="16" thickBot="1">
      <c r="A3" s="72" t="s">
        <v>201</v>
      </c>
      <c r="B3" s="73" t="s">
        <v>202</v>
      </c>
      <c r="C3" s="74" t="s">
        <v>203</v>
      </c>
      <c r="D3" s="75" t="s">
        <v>203</v>
      </c>
      <c r="E3" s="72" t="s">
        <v>204</v>
      </c>
      <c r="F3" s="73" t="s">
        <v>202</v>
      </c>
      <c r="G3" s="76" t="s">
        <v>203</v>
      </c>
      <c r="H3" s="77" t="s">
        <v>203</v>
      </c>
      <c r="J3" s="137"/>
      <c r="K3" s="142"/>
      <c r="M3" s="134"/>
      <c r="N3" s="142"/>
    </row>
    <row r="4" spans="1:14" ht="16" thickBot="1">
      <c r="A4" s="78"/>
      <c r="B4" s="79"/>
      <c r="C4" s="80">
        <v>2016</v>
      </c>
      <c r="D4" s="81">
        <v>2017</v>
      </c>
      <c r="E4" s="82"/>
      <c r="F4" s="83"/>
      <c r="G4" s="80">
        <v>2016</v>
      </c>
      <c r="H4" s="84">
        <v>2017</v>
      </c>
      <c r="J4" s="138"/>
      <c r="K4" s="142"/>
      <c r="M4" s="133"/>
      <c r="N4" s="142"/>
    </row>
    <row r="5" spans="1:14" ht="15">
      <c r="A5" s="85" t="s">
        <v>205</v>
      </c>
      <c r="B5" s="86">
        <v>1</v>
      </c>
      <c r="C5" s="87"/>
      <c r="D5" s="88"/>
      <c r="E5" s="85" t="s">
        <v>206</v>
      </c>
      <c r="F5" s="86"/>
      <c r="G5" s="87"/>
      <c r="H5" s="88"/>
      <c r="J5" s="138"/>
      <c r="K5" s="142"/>
      <c r="M5" s="133"/>
      <c r="N5" s="142"/>
    </row>
    <row r="6" spans="1:14" ht="15">
      <c r="A6" s="89" t="s">
        <v>207</v>
      </c>
      <c r="B6" s="90">
        <v>11</v>
      </c>
      <c r="C6" s="91">
        <v>337000</v>
      </c>
      <c r="D6" s="92">
        <v>222000</v>
      </c>
      <c r="E6" s="93" t="s">
        <v>634</v>
      </c>
      <c r="F6" s="90">
        <v>50</v>
      </c>
      <c r="G6" s="94">
        <v>337000</v>
      </c>
      <c r="H6" s="95">
        <v>204000</v>
      </c>
      <c r="J6" s="141"/>
      <c r="K6" s="142"/>
      <c r="M6" s="135"/>
      <c r="N6" s="142"/>
    </row>
    <row r="7" spans="1:13" ht="15">
      <c r="A7" s="89" t="s">
        <v>209</v>
      </c>
      <c r="B7" s="90">
        <v>12</v>
      </c>
      <c r="C7" s="91">
        <v>30900</v>
      </c>
      <c r="D7" s="92">
        <v>34000</v>
      </c>
      <c r="E7" s="93" t="s">
        <v>574</v>
      </c>
      <c r="F7" s="90">
        <v>51</v>
      </c>
      <c r="G7" s="94">
        <v>72000</v>
      </c>
      <c r="H7" s="95">
        <v>90000</v>
      </c>
      <c r="M7" s="133"/>
    </row>
    <row r="8" spans="1:8" ht="15">
      <c r="A8" s="89" t="s">
        <v>210</v>
      </c>
      <c r="B8" s="90">
        <v>13</v>
      </c>
      <c r="C8" s="91">
        <v>70000</v>
      </c>
      <c r="D8" s="92">
        <v>72000</v>
      </c>
      <c r="E8" s="93" t="s">
        <v>211</v>
      </c>
      <c r="F8" s="90">
        <v>52</v>
      </c>
      <c r="G8" s="94">
        <v>125000</v>
      </c>
      <c r="H8" s="95">
        <v>130000</v>
      </c>
    </row>
    <row r="9" spans="1:8" ht="15">
      <c r="A9" s="89"/>
      <c r="B9" s="90"/>
      <c r="C9" s="96"/>
      <c r="D9" s="97"/>
      <c r="E9" s="93" t="s">
        <v>212</v>
      </c>
      <c r="F9" s="90">
        <v>53</v>
      </c>
      <c r="G9" s="94">
        <v>60000</v>
      </c>
      <c r="H9" s="95">
        <v>60000</v>
      </c>
    </row>
    <row r="10" spans="1:8" ht="15">
      <c r="A10" s="98" t="s">
        <v>213</v>
      </c>
      <c r="B10" s="90">
        <v>2</v>
      </c>
      <c r="C10" s="99"/>
      <c r="D10" s="100"/>
      <c r="E10" s="98"/>
      <c r="F10" s="90"/>
      <c r="G10" s="101"/>
      <c r="H10" s="102"/>
    </row>
    <row r="11" spans="1:8" ht="15">
      <c r="A11" s="93" t="s">
        <v>586</v>
      </c>
      <c r="B11" s="103">
        <v>21</v>
      </c>
      <c r="C11" s="91">
        <v>51000</v>
      </c>
      <c r="D11" s="92">
        <v>53000</v>
      </c>
      <c r="E11" s="89"/>
      <c r="F11" s="90"/>
      <c r="G11" s="91"/>
      <c r="H11" s="92"/>
    </row>
    <row r="12" spans="1:8" ht="15">
      <c r="A12" s="104" t="s">
        <v>584</v>
      </c>
      <c r="B12" s="103">
        <v>22</v>
      </c>
      <c r="C12" s="91">
        <v>2000</v>
      </c>
      <c r="D12" s="92">
        <v>23000</v>
      </c>
      <c r="E12" s="89"/>
      <c r="F12" s="90"/>
      <c r="G12" s="91"/>
      <c r="H12" s="92"/>
    </row>
    <row r="13" spans="1:8" ht="15">
      <c r="A13" s="93" t="s">
        <v>587</v>
      </c>
      <c r="B13" s="103">
        <v>23</v>
      </c>
      <c r="C13" s="96">
        <v>66000</v>
      </c>
      <c r="D13" s="97">
        <v>56000</v>
      </c>
      <c r="E13" s="89"/>
      <c r="F13" s="90"/>
      <c r="G13" s="96"/>
      <c r="H13" s="97"/>
    </row>
    <row r="14" spans="1:8" ht="15">
      <c r="A14" s="104" t="s">
        <v>88</v>
      </c>
      <c r="B14" s="103">
        <v>24</v>
      </c>
      <c r="C14" s="91">
        <v>3000</v>
      </c>
      <c r="D14" s="92">
        <v>5000</v>
      </c>
      <c r="E14" s="89"/>
      <c r="F14" s="90"/>
      <c r="G14" s="91"/>
      <c r="H14" s="92"/>
    </row>
    <row r="15" spans="1:8" ht="15">
      <c r="A15" s="105" t="s">
        <v>214</v>
      </c>
      <c r="B15" s="103">
        <v>25</v>
      </c>
      <c r="C15" s="91">
        <v>35000</v>
      </c>
      <c r="D15" s="92">
        <v>25000</v>
      </c>
      <c r="E15" s="89"/>
      <c r="F15" s="90"/>
      <c r="G15" s="91"/>
      <c r="H15" s="92"/>
    </row>
    <row r="16" spans="1:8" ht="15">
      <c r="A16" s="104" t="s">
        <v>215</v>
      </c>
      <c r="B16" s="103">
        <v>26</v>
      </c>
      <c r="C16" s="91">
        <v>27000</v>
      </c>
      <c r="D16" s="92">
        <v>12000</v>
      </c>
      <c r="E16" s="89"/>
      <c r="F16" s="90"/>
      <c r="G16" s="91"/>
      <c r="H16" s="92"/>
    </row>
    <row r="17" spans="1:8" ht="15">
      <c r="A17" s="104" t="s">
        <v>216</v>
      </c>
      <c r="B17" s="103">
        <v>27</v>
      </c>
      <c r="C17" s="91">
        <v>10000</v>
      </c>
      <c r="D17" s="92">
        <v>10000</v>
      </c>
      <c r="E17" s="89"/>
      <c r="F17" s="90"/>
      <c r="G17" s="91"/>
      <c r="H17" s="92"/>
    </row>
    <row r="18" spans="1:8" ht="15">
      <c r="A18" s="106" t="s">
        <v>206</v>
      </c>
      <c r="B18" s="90"/>
      <c r="C18" s="96"/>
      <c r="D18" s="97" t="s">
        <v>206</v>
      </c>
      <c r="E18" s="98"/>
      <c r="F18" s="107"/>
      <c r="G18" s="108"/>
      <c r="H18" s="109"/>
    </row>
    <row r="19" spans="1:8" ht="16" thickBot="1">
      <c r="A19" s="110" t="s">
        <v>217</v>
      </c>
      <c r="B19" s="111">
        <v>49</v>
      </c>
      <c r="C19" s="112"/>
      <c r="D19" s="113"/>
      <c r="E19" s="114" t="s">
        <v>218</v>
      </c>
      <c r="F19" s="115">
        <v>99</v>
      </c>
      <c r="G19" s="116"/>
      <c r="H19" s="117"/>
    </row>
    <row r="20" spans="1:8" ht="16" thickBot="1">
      <c r="A20" s="118" t="s">
        <v>219</v>
      </c>
      <c r="B20" s="119"/>
      <c r="C20" s="120">
        <f>SUM(C6:C17)</f>
        <v>631900</v>
      </c>
      <c r="D20" s="121">
        <f>SUM(D6:D17)</f>
        <v>512000</v>
      </c>
      <c r="E20" s="122" t="s">
        <v>220</v>
      </c>
      <c r="F20" s="123"/>
      <c r="G20" s="124">
        <f>SUM(G6:G19)</f>
        <v>594000</v>
      </c>
      <c r="H20" s="125">
        <f>SUM(H6:H19)</f>
        <v>484000</v>
      </c>
    </row>
    <row r="21" spans="1:8" ht="16" thickBot="1">
      <c r="A21" s="126" t="s">
        <v>206</v>
      </c>
      <c r="B21" s="127"/>
      <c r="C21" s="128"/>
      <c r="D21" s="129"/>
      <c r="E21" s="126" t="s">
        <v>221</v>
      </c>
      <c r="F21" s="130"/>
      <c r="G21" s="131">
        <f>+G20-C20</f>
        <v>-37900</v>
      </c>
      <c r="H21" s="132">
        <f>+H20-D20</f>
        <v>-28000</v>
      </c>
    </row>
    <row r="22" spans="1:8" ht="15">
      <c r="A22" s="3" t="s">
        <v>206</v>
      </c>
      <c r="B22" s="4"/>
      <c r="D22" s="5"/>
      <c r="E22" s="6"/>
      <c r="F22" s="7"/>
      <c r="H22" s="5"/>
    </row>
    <row r="23" spans="1:7" ht="15">
      <c r="A23" s="8" t="s">
        <v>589</v>
      </c>
      <c r="B23" s="8"/>
      <c r="C23" s="5"/>
      <c r="D23" s="9"/>
      <c r="E23" s="10"/>
      <c r="G23" s="5"/>
    </row>
    <row r="24" spans="1:6" ht="15">
      <c r="A24" s="11" t="s">
        <v>622</v>
      </c>
      <c r="B24" s="11"/>
      <c r="D24" s="11"/>
      <c r="E24" s="11"/>
      <c r="F24" s="11"/>
    </row>
    <row r="25" spans="1:6" ht="15">
      <c r="A25" s="11"/>
      <c r="B25" s="11"/>
      <c r="D25" s="11"/>
      <c r="E25" s="11"/>
      <c r="F25" s="11"/>
    </row>
    <row r="26" spans="1:8" ht="15">
      <c r="A26" s="11"/>
      <c r="B26" s="11"/>
      <c r="D26" s="11"/>
      <c r="E26" s="11"/>
      <c r="F26" s="11"/>
      <c r="H26" s="12"/>
    </row>
    <row r="27" spans="1:6" ht="15">
      <c r="A27" s="11"/>
      <c r="B27" s="11"/>
      <c r="D27" s="11"/>
      <c r="E27" s="11"/>
      <c r="F27" s="11"/>
    </row>
    <row r="28" spans="1:6" ht="15">
      <c r="A28" s="11"/>
      <c r="B28" s="11"/>
      <c r="D28" s="11"/>
      <c r="E28" s="11"/>
      <c r="F28" s="11"/>
    </row>
    <row r="29" spans="1:6" ht="15">
      <c r="A29" s="11"/>
      <c r="B29" s="11"/>
      <c r="D29" s="11"/>
      <c r="E29" s="11"/>
      <c r="F29" s="11"/>
    </row>
    <row r="30" spans="1:6" ht="15">
      <c r="A30" s="11"/>
      <c r="B30" s="11"/>
      <c r="D30" s="11"/>
      <c r="E30" s="11"/>
      <c r="F30" s="11"/>
    </row>
    <row r="31" spans="1:6" ht="15">
      <c r="A31" s="11"/>
      <c r="B31" s="11"/>
      <c r="D31" s="11"/>
      <c r="E31" s="11"/>
      <c r="F31" s="11"/>
    </row>
    <row r="32" spans="1:6" ht="15">
      <c r="A32" s="11"/>
      <c r="B32" s="11"/>
      <c r="D32" s="11"/>
      <c r="E32" s="11"/>
      <c r="F32" s="11"/>
    </row>
    <row r="33" spans="1:6" ht="15">
      <c r="A33" s="11"/>
      <c r="B33" s="11"/>
      <c r="D33" s="11"/>
      <c r="E33" s="11"/>
      <c r="F33" s="11"/>
    </row>
    <row r="34" spans="1:6" ht="15">
      <c r="A34" s="11"/>
      <c r="B34" s="11"/>
      <c r="D34" s="11"/>
      <c r="E34" s="11"/>
      <c r="F34" s="11"/>
    </row>
    <row r="35" spans="1:6" ht="15">
      <c r="A35" s="11"/>
      <c r="B35" s="11"/>
      <c r="D35" s="11"/>
      <c r="E35" s="11"/>
      <c r="F35" s="11"/>
    </row>
    <row r="36" spans="1:6" ht="15">
      <c r="A36" s="11"/>
      <c r="B36" s="11"/>
      <c r="D36" s="11"/>
      <c r="E36" s="11"/>
      <c r="F36" s="11"/>
    </row>
    <row r="37" spans="1:6" ht="15">
      <c r="A37" s="11"/>
      <c r="B37" s="11"/>
      <c r="D37" s="11"/>
      <c r="E37" s="11"/>
      <c r="F37" s="11"/>
    </row>
    <row r="38" spans="1:6" ht="15">
      <c r="A38" s="11"/>
      <c r="B38" s="11"/>
      <c r="D38" s="11"/>
      <c r="E38" s="11"/>
      <c r="F38" s="11"/>
    </row>
    <row r="39" spans="2:6" ht="15">
      <c r="B39" s="11"/>
      <c r="D39" s="11"/>
      <c r="E39" s="11"/>
      <c r="F39" s="11"/>
    </row>
    <row r="40" spans="1:6" ht="15">
      <c r="A40" s="11"/>
      <c r="B40" s="11"/>
      <c r="D40" s="11"/>
      <c r="E40" s="11"/>
      <c r="F40" s="11"/>
    </row>
    <row r="41" spans="1:6" ht="15">
      <c r="A41" s="11"/>
      <c r="B41" s="11"/>
      <c r="D41" s="11"/>
      <c r="E41" s="11"/>
      <c r="F41" s="11"/>
    </row>
    <row r="42" spans="1:6" ht="15">
      <c r="A42" s="11"/>
      <c r="B42" s="11"/>
      <c r="D42" s="11"/>
      <c r="E42" s="11"/>
      <c r="F42" s="11"/>
    </row>
    <row r="43" spans="1:6" ht="15">
      <c r="A43" s="11"/>
      <c r="B43" s="11"/>
      <c r="D43" s="11"/>
      <c r="E43" s="11"/>
      <c r="F43" s="11"/>
    </row>
    <row r="44" spans="2:6" ht="15">
      <c r="B44" s="11"/>
      <c r="D44" s="11"/>
      <c r="E44" s="11"/>
      <c r="F44" s="11"/>
    </row>
    <row r="45" spans="1:6" ht="15">
      <c r="A45" s="11"/>
      <c r="B45" s="11"/>
      <c r="D45" s="11"/>
      <c r="E45" s="11"/>
      <c r="F45" s="11"/>
    </row>
    <row r="46" spans="1:6" ht="15">
      <c r="A46" s="11"/>
      <c r="B46" s="11"/>
      <c r="D46" s="11"/>
      <c r="E46" s="11"/>
      <c r="F46" s="11"/>
    </row>
    <row r="47" spans="1:6" ht="15">
      <c r="A47" s="11"/>
      <c r="B47" s="11"/>
      <c r="D47" s="11"/>
      <c r="E47" s="11"/>
      <c r="F47" s="11"/>
    </row>
    <row r="48" spans="1:6" ht="15">
      <c r="A48" s="11"/>
      <c r="B48" s="11"/>
      <c r="D48" s="11"/>
      <c r="E48" s="11"/>
      <c r="F48" s="11"/>
    </row>
  </sheetData>
  <mergeCells count="2">
    <mergeCell ref="A1:B1"/>
    <mergeCell ref="E2:F2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60"/>
  <sheetViews>
    <sheetView workbookViewId="0" topLeftCell="A296">
      <selection activeCell="E25" sqref="E25"/>
    </sheetView>
  </sheetViews>
  <sheetFormatPr defaultColWidth="8.8515625" defaultRowHeight="15"/>
  <cols>
    <col min="1" max="1" width="7.8515625" style="37" customWidth="1"/>
    <col min="2" max="2" width="34.421875" style="37" customWidth="1"/>
    <col min="3" max="3" width="11.140625" style="37" customWidth="1"/>
    <col min="4" max="4" width="8.421875" style="37" customWidth="1"/>
    <col min="5" max="5" width="8.8515625" style="37" customWidth="1"/>
    <col min="6" max="6" width="3.140625" style="37" customWidth="1"/>
    <col min="7" max="7" width="8.00390625" style="37" customWidth="1"/>
    <col min="8" max="8" width="9.421875" style="37" customWidth="1"/>
    <col min="9" max="9" width="8.8515625" style="37" customWidth="1"/>
    <col min="10" max="10" width="11.421875" style="136" customWidth="1"/>
    <col min="11" max="11" width="10.7109375" style="158" customWidth="1"/>
    <col min="12" max="12" width="47.421875" style="38" customWidth="1"/>
    <col min="13" max="13" width="12.00390625" style="136" customWidth="1"/>
    <col min="14" max="14" width="8.8515625" style="136" customWidth="1"/>
  </cols>
  <sheetData>
    <row r="1" spans="1:12" ht="20.25" customHeight="1">
      <c r="A1" s="152"/>
      <c r="B1" s="152" t="s">
        <v>623</v>
      </c>
      <c r="C1" s="152"/>
      <c r="D1" s="152"/>
      <c r="E1" s="152"/>
      <c r="F1" s="152"/>
      <c r="G1" s="152"/>
      <c r="H1" s="150"/>
      <c r="K1" s="156"/>
      <c r="L1" s="154" t="s">
        <v>624</v>
      </c>
    </row>
    <row r="2" spans="1:12" ht="20.25" customHeight="1">
      <c r="A2" s="152"/>
      <c r="B2" s="152"/>
      <c r="C2" s="152"/>
      <c r="D2" s="152"/>
      <c r="E2" s="152"/>
      <c r="F2" s="152"/>
      <c r="G2" s="152"/>
      <c r="H2" s="150"/>
      <c r="J2" s="136" t="s">
        <v>628</v>
      </c>
      <c r="K2" s="156" t="s">
        <v>627</v>
      </c>
      <c r="L2" s="59" t="s">
        <v>626</v>
      </c>
    </row>
    <row r="3" spans="1:12" ht="15" customHeight="1">
      <c r="A3" s="152"/>
      <c r="B3" s="152"/>
      <c r="C3" s="152"/>
      <c r="D3" s="152"/>
      <c r="E3" s="152"/>
      <c r="F3" s="152"/>
      <c r="G3" s="152"/>
      <c r="K3" s="157">
        <v>21</v>
      </c>
      <c r="L3" s="62" t="s">
        <v>16</v>
      </c>
    </row>
    <row r="4" spans="1:12" ht="15">
      <c r="A4" s="149"/>
      <c r="B4" s="153" t="s">
        <v>206</v>
      </c>
      <c r="C4" s="149"/>
      <c r="D4" s="149"/>
      <c r="E4" s="149"/>
      <c r="F4" s="149"/>
      <c r="G4" s="149"/>
      <c r="H4" s="150"/>
      <c r="K4" s="156">
        <v>2101</v>
      </c>
      <c r="L4" s="60" t="s">
        <v>86</v>
      </c>
    </row>
    <row r="5" spans="1:12" ht="15">
      <c r="A5" s="151"/>
      <c r="B5" s="151"/>
      <c r="C5" s="151"/>
      <c r="D5" s="151"/>
      <c r="E5" s="151"/>
      <c r="F5" s="151"/>
      <c r="G5" s="151"/>
      <c r="H5" s="150"/>
      <c r="K5" s="156">
        <v>21011</v>
      </c>
      <c r="L5" s="49" t="s">
        <v>177</v>
      </c>
    </row>
    <row r="6" spans="1:12" ht="15">
      <c r="A6" s="147"/>
      <c r="B6" s="147" t="s">
        <v>308</v>
      </c>
      <c r="C6" s="147"/>
      <c r="G6" s="148" t="s">
        <v>309</v>
      </c>
      <c r="K6" s="156">
        <v>21012</v>
      </c>
      <c r="L6" s="49" t="s">
        <v>84</v>
      </c>
    </row>
    <row r="7" spans="1:12" ht="15">
      <c r="A7" s="146" t="s">
        <v>310</v>
      </c>
      <c r="B7" s="146" t="s">
        <v>311</v>
      </c>
      <c r="C7" s="146"/>
      <c r="D7" s="144" t="s">
        <v>312</v>
      </c>
      <c r="E7" s="144" t="s">
        <v>313</v>
      </c>
      <c r="F7" s="144"/>
      <c r="G7" s="144" t="s">
        <v>312</v>
      </c>
      <c r="H7" s="144" t="s">
        <v>313</v>
      </c>
      <c r="K7" s="156">
        <v>21013</v>
      </c>
      <c r="L7" s="49" t="s">
        <v>116</v>
      </c>
    </row>
    <row r="8" spans="11:12" ht="15">
      <c r="K8" s="156">
        <v>21014</v>
      </c>
      <c r="L8" s="49" t="s">
        <v>19</v>
      </c>
    </row>
    <row r="9" spans="1:12" ht="15">
      <c r="A9" s="147" t="s">
        <v>307</v>
      </c>
      <c r="B9" s="147" t="s">
        <v>314</v>
      </c>
      <c r="C9" s="147"/>
      <c r="D9" s="147"/>
      <c r="K9" s="156">
        <v>21015</v>
      </c>
      <c r="L9" s="49" t="s">
        <v>20</v>
      </c>
    </row>
    <row r="10" spans="11:12" ht="15">
      <c r="K10" s="156">
        <v>21016</v>
      </c>
      <c r="L10" s="49" t="s">
        <v>21</v>
      </c>
    </row>
    <row r="11" spans="1:12" ht="15">
      <c r="A11" s="146" t="s">
        <v>315</v>
      </c>
      <c r="B11" s="146" t="s">
        <v>316</v>
      </c>
      <c r="C11" s="146"/>
      <c r="D11" s="145">
        <v>49.6</v>
      </c>
      <c r="E11" s="145">
        <v>0</v>
      </c>
      <c r="F11" s="145"/>
      <c r="G11" s="145">
        <v>49.6</v>
      </c>
      <c r="K11" s="156">
        <v>21017</v>
      </c>
      <c r="L11" s="49" t="s">
        <v>23</v>
      </c>
    </row>
    <row r="12" spans="11:12" ht="15">
      <c r="K12" s="158">
        <v>21018</v>
      </c>
      <c r="L12" s="39" t="s">
        <v>576</v>
      </c>
    </row>
    <row r="13" spans="1:12" ht="15">
      <c r="A13" s="146" t="s">
        <v>317</v>
      </c>
      <c r="B13" s="146" t="s">
        <v>318</v>
      </c>
      <c r="C13" s="146"/>
      <c r="D13" s="145">
        <v>1650.22</v>
      </c>
      <c r="E13" s="145">
        <v>0</v>
      </c>
      <c r="F13" s="145"/>
      <c r="G13" s="145">
        <v>1650.22</v>
      </c>
      <c r="K13" s="156">
        <v>2102</v>
      </c>
      <c r="L13" s="60" t="s">
        <v>24</v>
      </c>
    </row>
    <row r="14" spans="11:12" ht="15">
      <c r="K14" s="156">
        <v>21021</v>
      </c>
      <c r="L14" s="49" t="s">
        <v>121</v>
      </c>
    </row>
    <row r="15" spans="1:12" ht="15">
      <c r="A15" s="146" t="s">
        <v>319</v>
      </c>
      <c r="B15" s="146" t="s">
        <v>320</v>
      </c>
      <c r="C15" s="146"/>
      <c r="D15" s="145">
        <v>1272.15</v>
      </c>
      <c r="E15" s="145">
        <v>0</v>
      </c>
      <c r="F15" s="145"/>
      <c r="G15" s="145">
        <v>1272.15</v>
      </c>
      <c r="K15" s="156">
        <v>21022</v>
      </c>
      <c r="L15" s="49" t="s">
        <v>484</v>
      </c>
    </row>
    <row r="16" spans="11:12" ht="15">
      <c r="K16" s="156">
        <v>21023</v>
      </c>
      <c r="L16" s="49" t="s">
        <v>124</v>
      </c>
    </row>
    <row r="17" spans="1:12" ht="15">
      <c r="A17" s="146" t="s">
        <v>321</v>
      </c>
      <c r="B17" s="146" t="s">
        <v>322</v>
      </c>
      <c r="C17" s="146"/>
      <c r="D17" s="145">
        <v>308.34000000000003</v>
      </c>
      <c r="E17" s="145">
        <v>0</v>
      </c>
      <c r="F17" s="145"/>
      <c r="G17" s="145">
        <v>308.34000000000003</v>
      </c>
      <c r="K17" s="156"/>
      <c r="L17" s="49"/>
    </row>
    <row r="18" spans="11:12" ht="15">
      <c r="K18" s="156">
        <v>2103</v>
      </c>
      <c r="L18" s="46" t="s">
        <v>87</v>
      </c>
    </row>
    <row r="19" spans="1:12" ht="15">
      <c r="A19" s="146" t="s">
        <v>323</v>
      </c>
      <c r="B19" s="146" t="s">
        <v>324</v>
      </c>
      <c r="C19" s="146"/>
      <c r="D19" s="145">
        <v>7564.4800000000005</v>
      </c>
      <c r="E19" s="145">
        <v>0</v>
      </c>
      <c r="F19" s="145"/>
      <c r="G19" s="145">
        <v>7564.4800000000005</v>
      </c>
      <c r="K19" s="156">
        <v>21031</v>
      </c>
      <c r="L19" s="49" t="s">
        <v>26</v>
      </c>
    </row>
    <row r="20" spans="11:12" ht="15">
      <c r="K20" s="156">
        <v>21032</v>
      </c>
      <c r="L20" s="49" t="s">
        <v>27</v>
      </c>
    </row>
    <row r="21" spans="1:12" ht="15">
      <c r="A21" s="146" t="s">
        <v>325</v>
      </c>
      <c r="B21" s="146" t="s">
        <v>326</v>
      </c>
      <c r="C21" s="146"/>
      <c r="D21" s="145">
        <v>580</v>
      </c>
      <c r="E21" s="145">
        <v>0</v>
      </c>
      <c r="F21" s="145"/>
      <c r="G21" s="145">
        <v>580</v>
      </c>
      <c r="K21" s="156">
        <v>21033</v>
      </c>
      <c r="L21" s="49" t="s">
        <v>126</v>
      </c>
    </row>
    <row r="23" spans="1:12" ht="15">
      <c r="A23" s="146" t="s">
        <v>327</v>
      </c>
      <c r="B23" s="146" t="s">
        <v>328</v>
      </c>
      <c r="C23" s="146"/>
      <c r="D23" s="145">
        <v>35.1</v>
      </c>
      <c r="E23" s="145">
        <v>0</v>
      </c>
      <c r="F23" s="145"/>
      <c r="G23" s="145">
        <v>35.1</v>
      </c>
      <c r="K23" s="157">
        <v>22</v>
      </c>
      <c r="L23" s="62" t="s">
        <v>28</v>
      </c>
    </row>
    <row r="24" spans="11:12" ht="15">
      <c r="K24" s="156">
        <v>2201</v>
      </c>
      <c r="L24" s="46" t="s">
        <v>127</v>
      </c>
    </row>
    <row r="25" spans="3:12" ht="15">
      <c r="C25" s="144" t="s">
        <v>329</v>
      </c>
      <c r="D25" s="145">
        <v>11459.89</v>
      </c>
      <c r="E25" s="145">
        <v>0</v>
      </c>
      <c r="F25" s="145"/>
      <c r="G25" s="145">
        <v>11459.89</v>
      </c>
      <c r="K25" s="156">
        <v>22011</v>
      </c>
      <c r="L25" s="49" t="s">
        <v>128</v>
      </c>
    </row>
    <row r="26" spans="11:12" ht="15">
      <c r="K26" s="156">
        <v>22012</v>
      </c>
      <c r="L26" s="49" t="s">
        <v>130</v>
      </c>
    </row>
    <row r="27" spans="1:12" ht="15">
      <c r="A27" s="147" t="s">
        <v>330</v>
      </c>
      <c r="B27" s="147" t="s">
        <v>207</v>
      </c>
      <c r="C27" s="147"/>
      <c r="D27" s="147"/>
      <c r="K27" s="158">
        <v>22023</v>
      </c>
      <c r="L27" s="39" t="s">
        <v>578</v>
      </c>
    </row>
    <row r="28" spans="11:12" ht="15">
      <c r="K28" s="156">
        <v>2202</v>
      </c>
      <c r="L28" s="46" t="s">
        <v>31</v>
      </c>
    </row>
    <row r="29" spans="1:12" ht="15">
      <c r="A29" s="146" t="s">
        <v>331</v>
      </c>
      <c r="B29" s="146" t="s">
        <v>332</v>
      </c>
      <c r="C29" s="146"/>
      <c r="D29" s="145">
        <v>2756.21</v>
      </c>
      <c r="E29" s="145">
        <v>63.04</v>
      </c>
      <c r="F29" s="145"/>
      <c r="G29" s="145">
        <v>2693.17</v>
      </c>
      <c r="K29" s="156">
        <v>22021</v>
      </c>
      <c r="L29" s="49" t="s">
        <v>132</v>
      </c>
    </row>
    <row r="30" spans="11:12" ht="15">
      <c r="K30" s="156">
        <v>22022</v>
      </c>
      <c r="L30" s="49" t="s">
        <v>135</v>
      </c>
    </row>
    <row r="31" spans="1:12" ht="15">
      <c r="A31" s="146" t="s">
        <v>333</v>
      </c>
      <c r="B31" s="146" t="s">
        <v>334</v>
      </c>
      <c r="C31" s="146"/>
      <c r="D31" s="145">
        <v>13815.43</v>
      </c>
      <c r="E31" s="145">
        <v>0</v>
      </c>
      <c r="F31" s="145"/>
      <c r="G31" s="145">
        <v>13815.43</v>
      </c>
      <c r="K31" s="156">
        <v>22023</v>
      </c>
      <c r="L31" s="49" t="s">
        <v>138</v>
      </c>
    </row>
    <row r="32" spans="11:12" ht="15">
      <c r="K32" s="156"/>
      <c r="L32" s="47"/>
    </row>
    <row r="33" spans="1:12" ht="15">
      <c r="A33" s="146" t="s">
        <v>335</v>
      </c>
      <c r="B33" s="146" t="s">
        <v>336</v>
      </c>
      <c r="C33" s="146"/>
      <c r="D33" s="145">
        <v>147349.47</v>
      </c>
      <c r="E33" s="145">
        <v>1797</v>
      </c>
      <c r="F33" s="145"/>
      <c r="G33" s="145">
        <v>145552.47</v>
      </c>
      <c r="K33" s="156">
        <v>2203</v>
      </c>
      <c r="L33" s="46" t="s">
        <v>32</v>
      </c>
    </row>
    <row r="34" spans="11:12" ht="15">
      <c r="K34" s="156">
        <v>22031</v>
      </c>
      <c r="L34" s="49" t="s">
        <v>33</v>
      </c>
    </row>
    <row r="35" spans="1:12" ht="15">
      <c r="A35" s="146" t="s">
        <v>337</v>
      </c>
      <c r="B35" s="146" t="s">
        <v>338</v>
      </c>
      <c r="C35" s="146"/>
      <c r="D35" s="145">
        <v>15510.39</v>
      </c>
      <c r="E35" s="145">
        <v>0</v>
      </c>
      <c r="F35" s="145"/>
      <c r="G35" s="145">
        <v>15510.39</v>
      </c>
      <c r="K35" s="156">
        <v>22032</v>
      </c>
      <c r="L35" s="49" t="s">
        <v>140</v>
      </c>
    </row>
    <row r="36" spans="11:12" ht="15">
      <c r="K36" s="156"/>
      <c r="L36" s="47"/>
    </row>
    <row r="37" spans="1:12" ht="15">
      <c r="A37" s="146" t="s">
        <v>339</v>
      </c>
      <c r="B37" s="146" t="s">
        <v>340</v>
      </c>
      <c r="C37" s="146"/>
      <c r="D37" s="145">
        <v>45944.38</v>
      </c>
      <c r="E37" s="145">
        <v>0</v>
      </c>
      <c r="F37" s="145"/>
      <c r="G37" s="145">
        <v>45944.38</v>
      </c>
      <c r="K37" s="156">
        <v>2204</v>
      </c>
      <c r="L37" s="46" t="s">
        <v>94</v>
      </c>
    </row>
    <row r="38" spans="11:12" ht="15">
      <c r="K38" s="156">
        <v>22041</v>
      </c>
      <c r="L38" s="49" t="s">
        <v>143</v>
      </c>
    </row>
    <row r="39" spans="1:12" ht="15">
      <c r="A39" s="146" t="s">
        <v>341</v>
      </c>
      <c r="B39" s="146" t="s">
        <v>342</v>
      </c>
      <c r="C39" s="146"/>
      <c r="D39" s="145">
        <v>924.16</v>
      </c>
      <c r="E39" s="145">
        <v>0</v>
      </c>
      <c r="F39" s="145"/>
      <c r="G39" s="145">
        <v>924.16</v>
      </c>
      <c r="K39" s="156">
        <v>22042</v>
      </c>
      <c r="L39" s="49" t="s">
        <v>34</v>
      </c>
    </row>
    <row r="40" spans="11:12" ht="15">
      <c r="K40" s="156"/>
      <c r="L40" s="49"/>
    </row>
    <row r="41" spans="3:12" ht="15">
      <c r="C41" s="144" t="s">
        <v>343</v>
      </c>
      <c r="D41" s="145">
        <v>226300.04</v>
      </c>
      <c r="E41" s="145">
        <v>1860.04</v>
      </c>
      <c r="F41" s="145"/>
      <c r="G41" s="145">
        <v>224440</v>
      </c>
      <c r="K41" s="157">
        <v>23</v>
      </c>
      <c r="L41" s="62" t="s">
        <v>35</v>
      </c>
    </row>
    <row r="42" spans="11:12" ht="15">
      <c r="K42" s="156">
        <v>2301</v>
      </c>
      <c r="L42" s="46" t="s">
        <v>37</v>
      </c>
    </row>
    <row r="43" spans="1:12" ht="15">
      <c r="A43" s="147" t="s">
        <v>344</v>
      </c>
      <c r="B43" s="147" t="s">
        <v>345</v>
      </c>
      <c r="C43" s="147"/>
      <c r="D43" s="147"/>
      <c r="K43" s="156">
        <v>23011</v>
      </c>
      <c r="L43" s="49" t="s">
        <v>38</v>
      </c>
    </row>
    <row r="44" spans="11:12" ht="15">
      <c r="K44" s="156">
        <v>23012</v>
      </c>
      <c r="L44" s="49" t="s">
        <v>40</v>
      </c>
    </row>
    <row r="45" spans="1:12" ht="15">
      <c r="A45" s="146" t="s">
        <v>346</v>
      </c>
      <c r="B45" s="146" t="s">
        <v>347</v>
      </c>
      <c r="C45" s="146"/>
      <c r="D45" s="145">
        <v>3769.51</v>
      </c>
      <c r="E45" s="145">
        <v>0</v>
      </c>
      <c r="F45" s="145"/>
      <c r="G45" s="145">
        <v>3769.51</v>
      </c>
      <c r="K45" s="156">
        <v>23013</v>
      </c>
      <c r="L45" s="49" t="s">
        <v>41</v>
      </c>
    </row>
    <row r="46" spans="11:12" ht="15">
      <c r="K46" s="156"/>
      <c r="L46" s="47"/>
    </row>
    <row r="47" spans="3:12" ht="15">
      <c r="C47" s="144" t="s">
        <v>348</v>
      </c>
      <c r="D47" s="145">
        <v>3769.51</v>
      </c>
      <c r="E47" s="145">
        <v>0</v>
      </c>
      <c r="F47" s="145"/>
      <c r="G47" s="145">
        <v>3769.51</v>
      </c>
      <c r="K47" s="156">
        <v>2302</v>
      </c>
      <c r="L47" s="46" t="s">
        <v>42</v>
      </c>
    </row>
    <row r="48" spans="11:12" ht="15">
      <c r="K48" s="156">
        <v>23021</v>
      </c>
      <c r="L48" s="49" t="s">
        <v>44</v>
      </c>
    </row>
    <row r="49" spans="1:12" ht="15">
      <c r="A49" s="147" t="s">
        <v>349</v>
      </c>
      <c r="B49" s="147" t="s">
        <v>350</v>
      </c>
      <c r="C49" s="147"/>
      <c r="D49" s="147"/>
      <c r="K49" s="156">
        <v>23022</v>
      </c>
      <c r="L49" s="49" t="s">
        <v>144</v>
      </c>
    </row>
    <row r="50" spans="11:12" ht="15">
      <c r="K50" s="158">
        <v>23023</v>
      </c>
      <c r="L50" s="39" t="s">
        <v>582</v>
      </c>
    </row>
    <row r="51" spans="1:12" ht="15">
      <c r="A51" s="146" t="s">
        <v>351</v>
      </c>
      <c r="B51" s="146" t="s">
        <v>352</v>
      </c>
      <c r="C51" s="146"/>
      <c r="D51" s="145">
        <v>64964.96</v>
      </c>
      <c r="E51" s="145">
        <v>0</v>
      </c>
      <c r="F51" s="145"/>
      <c r="G51" s="145">
        <v>64964.96</v>
      </c>
      <c r="K51" s="156">
        <v>2303</v>
      </c>
      <c r="L51" s="46" t="s">
        <v>45</v>
      </c>
    </row>
    <row r="52" spans="11:12" ht="15">
      <c r="K52" s="156">
        <v>23031</v>
      </c>
      <c r="L52" s="49" t="s">
        <v>46</v>
      </c>
    </row>
    <row r="53" spans="1:12" ht="15">
      <c r="A53" s="146" t="s">
        <v>353</v>
      </c>
      <c r="B53" s="146" t="s">
        <v>354</v>
      </c>
      <c r="C53" s="146"/>
      <c r="D53" s="145">
        <v>628.3</v>
      </c>
      <c r="E53" s="145">
        <v>0</v>
      </c>
      <c r="F53" s="145"/>
      <c r="G53" s="145">
        <v>628.3</v>
      </c>
      <c r="K53" s="156">
        <v>23032</v>
      </c>
      <c r="L53" s="49" t="s">
        <v>47</v>
      </c>
    </row>
    <row r="54" spans="11:12" ht="15">
      <c r="K54" s="156">
        <v>23033</v>
      </c>
      <c r="L54" s="49" t="s">
        <v>48</v>
      </c>
    </row>
    <row r="55" spans="1:12" ht="15">
      <c r="A55" s="146" t="s">
        <v>355</v>
      </c>
      <c r="B55" s="146" t="s">
        <v>356</v>
      </c>
      <c r="C55" s="146"/>
      <c r="D55" s="145">
        <v>0</v>
      </c>
      <c r="E55" s="145">
        <v>169.25</v>
      </c>
      <c r="F55" s="145"/>
      <c r="H55" s="145">
        <v>169.25</v>
      </c>
      <c r="K55" s="156">
        <v>23034</v>
      </c>
      <c r="L55" s="49" t="s">
        <v>49</v>
      </c>
    </row>
    <row r="56" spans="11:12" ht="15">
      <c r="K56" s="156">
        <v>23035</v>
      </c>
      <c r="L56" s="49" t="s">
        <v>50</v>
      </c>
    </row>
    <row r="57" spans="3:12" ht="15">
      <c r="C57" s="144" t="s">
        <v>357</v>
      </c>
      <c r="D57" s="145">
        <v>65593.26</v>
      </c>
      <c r="E57" s="145">
        <v>169.25</v>
      </c>
      <c r="F57" s="145"/>
      <c r="G57" s="145">
        <v>65424.01</v>
      </c>
      <c r="K57" s="156">
        <v>23036</v>
      </c>
      <c r="L57" s="49" t="s">
        <v>150</v>
      </c>
    </row>
    <row r="58" spans="11:12" ht="15">
      <c r="K58" s="156">
        <v>23037</v>
      </c>
      <c r="L58" s="49" t="s">
        <v>52</v>
      </c>
    </row>
    <row r="59" spans="1:12" ht="15">
      <c r="A59" s="147" t="s">
        <v>358</v>
      </c>
      <c r="B59" s="147" t="s">
        <v>359</v>
      </c>
      <c r="C59" s="147"/>
      <c r="D59" s="147"/>
      <c r="K59" s="156"/>
      <c r="L59" s="49"/>
    </row>
    <row r="60" spans="11:12" ht="15">
      <c r="K60" s="156">
        <v>2304</v>
      </c>
      <c r="L60" s="46" t="s">
        <v>53</v>
      </c>
    </row>
    <row r="61" spans="1:12" ht="15">
      <c r="A61" s="146" t="s">
        <v>360</v>
      </c>
      <c r="B61" s="146" t="s">
        <v>361</v>
      </c>
      <c r="C61" s="146"/>
      <c r="D61" s="145">
        <v>19.79</v>
      </c>
      <c r="E61" s="145">
        <v>0</v>
      </c>
      <c r="F61" s="145"/>
      <c r="G61" s="145">
        <v>19.79</v>
      </c>
      <c r="K61" s="156">
        <v>23041</v>
      </c>
      <c r="L61" s="49" t="s">
        <v>54</v>
      </c>
    </row>
    <row r="62" spans="11:12" ht="15">
      <c r="K62" s="156">
        <v>23042</v>
      </c>
      <c r="L62" s="49" t="s">
        <v>56</v>
      </c>
    </row>
    <row r="63" spans="3:12" ht="15">
      <c r="C63" s="144" t="s">
        <v>362</v>
      </c>
      <c r="D63" s="145">
        <v>19.79</v>
      </c>
      <c r="E63" s="145">
        <v>0</v>
      </c>
      <c r="F63" s="145"/>
      <c r="G63" s="145">
        <v>19.79</v>
      </c>
      <c r="K63" s="156"/>
      <c r="L63" s="47"/>
    </row>
    <row r="64" spans="11:12" ht="15">
      <c r="K64" s="157">
        <v>24</v>
      </c>
      <c r="L64" s="62" t="s">
        <v>568</v>
      </c>
    </row>
    <row r="65" spans="1:12" ht="15">
      <c r="A65" s="147" t="s">
        <v>363</v>
      </c>
      <c r="B65" s="147" t="s">
        <v>16</v>
      </c>
      <c r="C65" s="147"/>
      <c r="D65" s="147"/>
      <c r="K65" s="156">
        <v>2401</v>
      </c>
      <c r="L65" s="46" t="s">
        <v>89</v>
      </c>
    </row>
    <row r="66" spans="11:12" ht="15">
      <c r="K66" s="156">
        <v>24011</v>
      </c>
      <c r="L66" s="49" t="s">
        <v>66</v>
      </c>
    </row>
    <row r="67" spans="1:12" ht="15">
      <c r="A67" s="146" t="s">
        <v>364</v>
      </c>
      <c r="B67" s="146" t="s">
        <v>365</v>
      </c>
      <c r="C67" s="146"/>
      <c r="D67" s="145">
        <v>36.5</v>
      </c>
      <c r="E67" s="145">
        <v>0</v>
      </c>
      <c r="F67" s="145"/>
      <c r="G67" s="145">
        <v>36.5</v>
      </c>
      <c r="K67" s="156">
        <v>24012</v>
      </c>
      <c r="L67" s="49" t="s">
        <v>67</v>
      </c>
    </row>
    <row r="68" spans="11:12" ht="15">
      <c r="K68" s="156"/>
      <c r="L68" s="49"/>
    </row>
    <row r="69" spans="1:12" ht="15">
      <c r="A69" s="146" t="s">
        <v>366</v>
      </c>
      <c r="B69" s="146" t="s">
        <v>367</v>
      </c>
      <c r="C69" s="146"/>
      <c r="D69" s="145">
        <v>633.34</v>
      </c>
      <c r="E69" s="145">
        <v>0</v>
      </c>
      <c r="F69" s="145"/>
      <c r="G69" s="145">
        <v>633.34</v>
      </c>
      <c r="K69" s="156">
        <v>2402</v>
      </c>
      <c r="L69" s="46" t="s">
        <v>68</v>
      </c>
    </row>
    <row r="70" spans="11:12" ht="15">
      <c r="K70" s="156">
        <v>24021</v>
      </c>
      <c r="L70" s="49" t="s">
        <v>70</v>
      </c>
    </row>
    <row r="71" spans="1:12" ht="15">
      <c r="A71" s="146" t="s">
        <v>368</v>
      </c>
      <c r="B71" s="146" t="s">
        <v>367</v>
      </c>
      <c r="C71" s="146"/>
      <c r="D71" s="145">
        <v>337.3</v>
      </c>
      <c r="E71" s="145">
        <v>0</v>
      </c>
      <c r="F71" s="145"/>
      <c r="G71" s="145">
        <v>337.3</v>
      </c>
      <c r="K71" s="156">
        <v>24022</v>
      </c>
      <c r="L71" s="49" t="s">
        <v>155</v>
      </c>
    </row>
    <row r="72" spans="11:12" ht="15">
      <c r="K72" s="156"/>
      <c r="L72" s="49"/>
    </row>
    <row r="73" spans="1:12" ht="15">
      <c r="A73" s="146" t="s">
        <v>317</v>
      </c>
      <c r="B73" s="146" t="s">
        <v>318</v>
      </c>
      <c r="C73" s="146"/>
      <c r="D73" s="145">
        <v>37.5</v>
      </c>
      <c r="E73" s="145">
        <v>0</v>
      </c>
      <c r="F73" s="145"/>
      <c r="G73" s="145">
        <v>37.5</v>
      </c>
      <c r="K73" s="157">
        <v>25</v>
      </c>
      <c r="L73" s="62" t="s">
        <v>569</v>
      </c>
    </row>
    <row r="74" spans="11:12" ht="15">
      <c r="K74" s="156">
        <v>2501</v>
      </c>
      <c r="L74" s="46" t="s">
        <v>73</v>
      </c>
    </row>
    <row r="75" spans="1:12" ht="15">
      <c r="A75" s="146" t="s">
        <v>369</v>
      </c>
      <c r="B75" s="146" t="s">
        <v>370</v>
      </c>
      <c r="C75" s="146"/>
      <c r="D75" s="145">
        <v>22.36</v>
      </c>
      <c r="E75" s="145">
        <v>0</v>
      </c>
      <c r="F75" s="145"/>
      <c r="G75" s="145">
        <v>22.36</v>
      </c>
      <c r="K75" s="156">
        <v>25011</v>
      </c>
      <c r="L75" s="49" t="s">
        <v>74</v>
      </c>
    </row>
    <row r="76" spans="11:12" ht="15">
      <c r="K76" s="156">
        <v>25012</v>
      </c>
      <c r="L76" s="49" t="s">
        <v>158</v>
      </c>
    </row>
    <row r="77" spans="1:12" ht="15">
      <c r="A77" s="146" t="s">
        <v>371</v>
      </c>
      <c r="B77" s="146" t="s">
        <v>372</v>
      </c>
      <c r="C77" s="146"/>
      <c r="D77" s="145">
        <v>8830.750000000002</v>
      </c>
      <c r="E77" s="145">
        <v>0</v>
      </c>
      <c r="F77" s="145"/>
      <c r="G77" s="145">
        <v>8830.750000000002</v>
      </c>
      <c r="K77" s="156"/>
      <c r="L77" s="49"/>
    </row>
    <row r="78" spans="11:12" ht="15">
      <c r="K78" s="156">
        <v>2502</v>
      </c>
      <c r="L78" s="46" t="s">
        <v>75</v>
      </c>
    </row>
    <row r="79" spans="1:12" ht="15">
      <c r="A79" s="146" t="s">
        <v>373</v>
      </c>
      <c r="B79" s="146" t="s">
        <v>374</v>
      </c>
      <c r="C79" s="146"/>
      <c r="D79" s="145">
        <v>290.41</v>
      </c>
      <c r="E79" s="145">
        <v>0</v>
      </c>
      <c r="F79" s="145"/>
      <c r="G79" s="145">
        <v>290.41</v>
      </c>
      <c r="K79" s="156">
        <v>25021</v>
      </c>
      <c r="L79" s="49" t="s">
        <v>487</v>
      </c>
    </row>
    <row r="80" spans="11:12" ht="15">
      <c r="K80" s="156">
        <v>25022</v>
      </c>
      <c r="L80" s="49" t="s">
        <v>76</v>
      </c>
    </row>
    <row r="81" spans="1:7" ht="15">
      <c r="A81" s="146" t="s">
        <v>375</v>
      </c>
      <c r="B81" s="146" t="s">
        <v>376</v>
      </c>
      <c r="C81" s="146"/>
      <c r="D81" s="145">
        <v>1893.64</v>
      </c>
      <c r="E81" s="145">
        <v>0</v>
      </c>
      <c r="F81" s="145"/>
      <c r="G81" s="145">
        <v>1893.64</v>
      </c>
    </row>
    <row r="82" spans="11:12" ht="15">
      <c r="K82" s="159">
        <v>26</v>
      </c>
      <c r="L82" s="63" t="s">
        <v>570</v>
      </c>
    </row>
    <row r="83" spans="1:12" ht="15">
      <c r="A83" s="146" t="s">
        <v>377</v>
      </c>
      <c r="B83" s="146" t="s">
        <v>378</v>
      </c>
      <c r="C83" s="146"/>
      <c r="D83" s="145">
        <v>17960.97</v>
      </c>
      <c r="E83" s="145">
        <v>0</v>
      </c>
      <c r="F83" s="145"/>
      <c r="G83" s="145">
        <v>17960.97</v>
      </c>
      <c r="K83" s="156">
        <v>2601</v>
      </c>
      <c r="L83" s="46" t="s">
        <v>103</v>
      </c>
    </row>
    <row r="84" spans="11:12" ht="15">
      <c r="K84" s="156">
        <v>26011</v>
      </c>
      <c r="L84" s="49" t="s">
        <v>161</v>
      </c>
    </row>
    <row r="85" spans="1:12" ht="15">
      <c r="A85" s="146" t="s">
        <v>323</v>
      </c>
      <c r="B85" s="146" t="s">
        <v>324</v>
      </c>
      <c r="C85" s="146"/>
      <c r="D85" s="145">
        <v>171.20000000000002</v>
      </c>
      <c r="E85" s="145">
        <v>0</v>
      </c>
      <c r="F85" s="145"/>
      <c r="G85" s="145">
        <v>171.20000000000002</v>
      </c>
      <c r="K85" s="156">
        <v>26012</v>
      </c>
      <c r="L85" s="49" t="s">
        <v>79</v>
      </c>
    </row>
    <row r="86" spans="11:12" ht="15">
      <c r="K86" s="156">
        <v>26013</v>
      </c>
      <c r="L86" s="49" t="s">
        <v>162</v>
      </c>
    </row>
    <row r="87" spans="1:12" ht="15">
      <c r="A87" s="146" t="s">
        <v>379</v>
      </c>
      <c r="B87" s="146" t="s">
        <v>380</v>
      </c>
      <c r="C87" s="146"/>
      <c r="D87" s="145">
        <v>8.53</v>
      </c>
      <c r="E87" s="145">
        <v>0</v>
      </c>
      <c r="F87" s="145"/>
      <c r="G87" s="145">
        <v>8.53</v>
      </c>
      <c r="K87" s="156"/>
      <c r="L87" s="47"/>
    </row>
    <row r="88" spans="11:12" ht="15">
      <c r="K88" s="156">
        <v>2602</v>
      </c>
      <c r="L88" s="46" t="s">
        <v>80</v>
      </c>
    </row>
    <row r="89" spans="1:12" ht="15">
      <c r="A89" s="146" t="s">
        <v>381</v>
      </c>
      <c r="B89" s="146" t="s">
        <v>382</v>
      </c>
      <c r="C89" s="146"/>
      <c r="D89" s="145">
        <v>1278.25</v>
      </c>
      <c r="E89" s="145">
        <v>0</v>
      </c>
      <c r="F89" s="145"/>
      <c r="G89" s="145">
        <v>1278.25</v>
      </c>
      <c r="K89" s="156">
        <v>26021</v>
      </c>
      <c r="L89" s="49" t="s">
        <v>81</v>
      </c>
    </row>
    <row r="90" spans="11:12" ht="15">
      <c r="K90" s="156">
        <v>26022</v>
      </c>
      <c r="L90" s="49" t="s">
        <v>166</v>
      </c>
    </row>
    <row r="91" spans="1:12" ht="15">
      <c r="A91" s="146" t="s">
        <v>360</v>
      </c>
      <c r="B91" s="146" t="s">
        <v>361</v>
      </c>
      <c r="C91" s="146"/>
      <c r="D91" s="145">
        <v>849.28</v>
      </c>
      <c r="E91" s="145">
        <v>0</v>
      </c>
      <c r="F91" s="145"/>
      <c r="G91" s="145">
        <v>849.28</v>
      </c>
      <c r="K91" s="156"/>
      <c r="L91" s="49"/>
    </row>
    <row r="92" spans="11:12" ht="15">
      <c r="K92" s="156">
        <v>2603</v>
      </c>
      <c r="L92" s="46" t="s">
        <v>82</v>
      </c>
    </row>
    <row r="93" spans="1:12" ht="15">
      <c r="A93" s="146" t="s">
        <v>383</v>
      </c>
      <c r="B93" s="146" t="s">
        <v>384</v>
      </c>
      <c r="C93" s="146"/>
      <c r="D93" s="145">
        <v>246.65</v>
      </c>
      <c r="E93" s="145">
        <v>0</v>
      </c>
      <c r="F93" s="145"/>
      <c r="G93" s="145">
        <v>246.65</v>
      </c>
      <c r="K93" s="156">
        <v>26031</v>
      </c>
      <c r="L93" s="49" t="s">
        <v>83</v>
      </c>
    </row>
    <row r="94" spans="11:12" ht="15">
      <c r="K94" s="156">
        <v>26032</v>
      </c>
      <c r="L94" s="50" t="s">
        <v>107</v>
      </c>
    </row>
    <row r="95" spans="1:12" ht="15">
      <c r="A95" s="146" t="s">
        <v>385</v>
      </c>
      <c r="B95" s="146" t="s">
        <v>386</v>
      </c>
      <c r="C95" s="146"/>
      <c r="D95" s="145">
        <v>2464.5</v>
      </c>
      <c r="E95" s="145">
        <v>0</v>
      </c>
      <c r="F95" s="145"/>
      <c r="G95" s="145">
        <v>2464.5</v>
      </c>
      <c r="K95" s="156"/>
      <c r="L95" s="49"/>
    </row>
    <row r="96" spans="11:12" ht="15">
      <c r="K96" s="156">
        <v>2604</v>
      </c>
      <c r="L96" s="46" t="s">
        <v>90</v>
      </c>
    </row>
    <row r="97" spans="1:12" ht="15">
      <c r="A97" s="146" t="s">
        <v>387</v>
      </c>
      <c r="B97" s="146" t="s">
        <v>388</v>
      </c>
      <c r="C97" s="146"/>
      <c r="D97" s="145">
        <v>9510.02</v>
      </c>
      <c r="E97" s="145">
        <v>0</v>
      </c>
      <c r="F97" s="145"/>
      <c r="G97" s="145">
        <v>9510.02</v>
      </c>
      <c r="K97" s="156">
        <v>26041</v>
      </c>
      <c r="L97" s="49" t="s">
        <v>91</v>
      </c>
    </row>
    <row r="98" spans="11:12" ht="15">
      <c r="K98" s="156"/>
      <c r="L98" s="47"/>
    </row>
    <row r="99" spans="3:12" ht="15">
      <c r="C99" s="144" t="s">
        <v>389</v>
      </c>
      <c r="D99" s="145">
        <v>44571.200000000004</v>
      </c>
      <c r="E99" s="145">
        <v>0</v>
      </c>
      <c r="F99" s="145"/>
      <c r="G99" s="145">
        <v>44571.200000000004</v>
      </c>
      <c r="K99" s="157">
        <v>27</v>
      </c>
      <c r="L99" s="62" t="s">
        <v>216</v>
      </c>
    </row>
    <row r="100" spans="11:12" ht="15">
      <c r="K100" s="156">
        <v>2701</v>
      </c>
      <c r="L100" s="46" t="s">
        <v>59</v>
      </c>
    </row>
    <row r="101" spans="1:12" ht="15">
      <c r="A101" s="147" t="s">
        <v>390</v>
      </c>
      <c r="B101" s="147" t="s">
        <v>28</v>
      </c>
      <c r="C101" s="147"/>
      <c r="D101" s="147"/>
      <c r="K101" s="156">
        <v>27011</v>
      </c>
      <c r="L101" s="49" t="s">
        <v>60</v>
      </c>
    </row>
    <row r="102" spans="11:12" ht="15">
      <c r="K102" s="156">
        <v>27012</v>
      </c>
      <c r="L102" s="49" t="s">
        <v>61</v>
      </c>
    </row>
    <row r="103" spans="1:12" ht="15">
      <c r="A103" s="146" t="s">
        <v>381</v>
      </c>
      <c r="B103" s="146" t="s">
        <v>382</v>
      </c>
      <c r="C103" s="146"/>
      <c r="D103" s="145">
        <v>42.65</v>
      </c>
      <c r="E103" s="145">
        <v>0</v>
      </c>
      <c r="F103" s="145"/>
      <c r="G103" s="145">
        <v>42.65</v>
      </c>
      <c r="K103" s="156">
        <v>27013</v>
      </c>
      <c r="L103" s="49" t="s">
        <v>173</v>
      </c>
    </row>
    <row r="104" spans="11:12" ht="15">
      <c r="K104" s="156"/>
      <c r="L104" s="49"/>
    </row>
    <row r="105" spans="3:12" ht="15">
      <c r="C105" s="144" t="s">
        <v>391</v>
      </c>
      <c r="D105" s="145">
        <v>42.65</v>
      </c>
      <c r="E105" s="145">
        <v>0</v>
      </c>
      <c r="F105" s="145"/>
      <c r="G105" s="145">
        <v>42.65</v>
      </c>
      <c r="K105" s="156">
        <v>2702</v>
      </c>
      <c r="L105" s="46" t="s">
        <v>110</v>
      </c>
    </row>
    <row r="106" spans="11:12" ht="15">
      <c r="K106" s="156">
        <v>27021</v>
      </c>
      <c r="L106" s="61" t="s">
        <v>62</v>
      </c>
    </row>
    <row r="107" spans="1:12" ht="15">
      <c r="A107" s="147" t="s">
        <v>392</v>
      </c>
      <c r="B107" s="147" t="s">
        <v>35</v>
      </c>
      <c r="C107" s="147"/>
      <c r="D107" s="147"/>
      <c r="K107" s="156">
        <v>27022</v>
      </c>
      <c r="L107" s="49" t="s">
        <v>63</v>
      </c>
    </row>
    <row r="108" spans="11:12" ht="15">
      <c r="K108" s="156"/>
      <c r="L108" s="49"/>
    </row>
    <row r="109" spans="1:12" ht="15">
      <c r="A109" s="146" t="s">
        <v>393</v>
      </c>
      <c r="B109" s="146" t="s">
        <v>394</v>
      </c>
      <c r="C109" s="146"/>
      <c r="D109" s="145">
        <v>909.44</v>
      </c>
      <c r="E109" s="145">
        <v>0</v>
      </c>
      <c r="F109" s="145"/>
      <c r="G109" s="145">
        <v>909.44</v>
      </c>
      <c r="K109" s="156">
        <v>2703</v>
      </c>
      <c r="L109" s="46" t="s">
        <v>64</v>
      </c>
    </row>
    <row r="110" spans="11:12" ht="15">
      <c r="K110" s="156">
        <v>27031</v>
      </c>
      <c r="L110" s="46"/>
    </row>
    <row r="111" spans="1:12" ht="15">
      <c r="A111" s="146" t="s">
        <v>315</v>
      </c>
      <c r="B111" s="146" t="s">
        <v>316</v>
      </c>
      <c r="C111" s="146"/>
      <c r="D111" s="145">
        <v>250.95000000000002</v>
      </c>
      <c r="E111" s="145">
        <v>0</v>
      </c>
      <c r="F111" s="145"/>
      <c r="G111" s="145">
        <v>250.95000000000002</v>
      </c>
      <c r="K111" s="156"/>
      <c r="L111" s="47"/>
    </row>
    <row r="112" spans="11:12" ht="15">
      <c r="K112" s="156">
        <v>11</v>
      </c>
      <c r="L112" s="47" t="s">
        <v>572</v>
      </c>
    </row>
    <row r="113" spans="1:13" ht="15">
      <c r="A113" s="146" t="s">
        <v>395</v>
      </c>
      <c r="B113" s="146" t="s">
        <v>372</v>
      </c>
      <c r="C113" s="146"/>
      <c r="D113" s="145">
        <v>510.75</v>
      </c>
      <c r="E113" s="145">
        <v>0</v>
      </c>
      <c r="F113" s="145"/>
      <c r="G113" s="145">
        <v>510.75</v>
      </c>
      <c r="J113" s="11">
        <v>6200</v>
      </c>
      <c r="K113" s="160">
        <v>11</v>
      </c>
      <c r="L113" s="136" t="s">
        <v>599</v>
      </c>
      <c r="M113" s="38">
        <v>150545</v>
      </c>
    </row>
    <row r="114" spans="10:13" ht="15">
      <c r="J114" s="11">
        <v>6210</v>
      </c>
      <c r="K114" s="160">
        <v>11</v>
      </c>
      <c r="L114" s="136" t="s">
        <v>600</v>
      </c>
      <c r="M114" s="38">
        <v>49103</v>
      </c>
    </row>
    <row r="115" spans="1:13" ht="15">
      <c r="A115" s="146" t="s">
        <v>323</v>
      </c>
      <c r="B115" s="146" t="s">
        <v>324</v>
      </c>
      <c r="C115" s="146"/>
      <c r="D115" s="145">
        <v>53.4</v>
      </c>
      <c r="E115" s="145">
        <v>0</v>
      </c>
      <c r="F115" s="145"/>
      <c r="G115" s="145">
        <v>53.4</v>
      </c>
      <c r="J115" s="11">
        <v>62001</v>
      </c>
      <c r="K115" s="160">
        <v>11</v>
      </c>
      <c r="L115" s="136" t="s">
        <v>338</v>
      </c>
      <c r="M115" s="38">
        <v>10352</v>
      </c>
    </row>
    <row r="116" spans="1:13" ht="15">
      <c r="A116" s="146" t="s">
        <v>396</v>
      </c>
      <c r="B116" s="146" t="s">
        <v>382</v>
      </c>
      <c r="C116" s="146"/>
      <c r="D116" s="145">
        <v>355.69</v>
      </c>
      <c r="E116" s="145">
        <v>0</v>
      </c>
      <c r="F116" s="145"/>
      <c r="G116" s="145">
        <v>355.69</v>
      </c>
      <c r="J116" s="11">
        <v>620200</v>
      </c>
      <c r="K116" s="160">
        <v>11</v>
      </c>
      <c r="L116" s="136" t="s">
        <v>601</v>
      </c>
      <c r="M116" s="38">
        <v>12000</v>
      </c>
    </row>
    <row r="117" spans="10:13" ht="15">
      <c r="J117" s="11">
        <v>61461</v>
      </c>
      <c r="K117" s="160">
        <v>11</v>
      </c>
      <c r="L117" s="136" t="s">
        <v>619</v>
      </c>
      <c r="M117" s="38"/>
    </row>
    <row r="118" spans="1:7" ht="15">
      <c r="A118" s="146" t="s">
        <v>381</v>
      </c>
      <c r="B118" s="146" t="s">
        <v>382</v>
      </c>
      <c r="C118" s="146"/>
      <c r="D118" s="145">
        <v>1557.6000000000001</v>
      </c>
      <c r="E118" s="145">
        <v>0</v>
      </c>
      <c r="F118" s="145"/>
      <c r="G118" s="145">
        <v>1557.6000000000001</v>
      </c>
    </row>
    <row r="119" spans="11:12" ht="15">
      <c r="K119" s="158">
        <v>12</v>
      </c>
      <c r="L119" s="38" t="s">
        <v>635</v>
      </c>
    </row>
    <row r="120" spans="1:13" ht="15">
      <c r="A120" s="146" t="s">
        <v>360</v>
      </c>
      <c r="B120" s="146" t="s">
        <v>361</v>
      </c>
      <c r="C120" s="146"/>
      <c r="D120" s="145">
        <v>683.3000000000001</v>
      </c>
      <c r="E120" s="145">
        <v>0</v>
      </c>
      <c r="F120" s="145"/>
      <c r="G120" s="145">
        <v>683.3000000000001</v>
      </c>
      <c r="J120" s="11">
        <v>664</v>
      </c>
      <c r="K120" s="160">
        <v>12</v>
      </c>
      <c r="L120" s="136" t="s">
        <v>591</v>
      </c>
      <c r="M120" s="38">
        <v>100</v>
      </c>
    </row>
    <row r="121" spans="10:13" ht="15">
      <c r="J121" s="11">
        <v>65</v>
      </c>
      <c r="K121" s="160">
        <v>12</v>
      </c>
      <c r="L121" s="136" t="s">
        <v>592</v>
      </c>
      <c r="M121" s="38">
        <v>4250</v>
      </c>
    </row>
    <row r="122" spans="1:13" ht="15">
      <c r="A122" s="146" t="s">
        <v>397</v>
      </c>
      <c r="B122" s="146" t="s">
        <v>398</v>
      </c>
      <c r="C122" s="146"/>
      <c r="D122" s="145">
        <v>1357.88</v>
      </c>
      <c r="E122" s="145">
        <v>0</v>
      </c>
      <c r="F122" s="145"/>
      <c r="G122" s="145">
        <v>1357.88</v>
      </c>
      <c r="J122" s="11">
        <v>611</v>
      </c>
      <c r="K122" s="160">
        <v>12</v>
      </c>
      <c r="L122" s="136" t="s">
        <v>593</v>
      </c>
      <c r="M122" s="38">
        <v>5500</v>
      </c>
    </row>
    <row r="123" spans="10:13" ht="15">
      <c r="J123" s="11">
        <v>6107</v>
      </c>
      <c r="K123" s="160">
        <v>12</v>
      </c>
      <c r="L123" s="136" t="s">
        <v>594</v>
      </c>
      <c r="M123" s="38">
        <v>12000</v>
      </c>
    </row>
    <row r="124" spans="1:13" ht="15">
      <c r="A124" s="146" t="s">
        <v>399</v>
      </c>
      <c r="B124" s="146" t="s">
        <v>398</v>
      </c>
      <c r="C124" s="146"/>
      <c r="D124" s="145">
        <v>259.48</v>
      </c>
      <c r="E124" s="145">
        <v>0</v>
      </c>
      <c r="F124" s="145"/>
      <c r="G124" s="145">
        <v>259.48</v>
      </c>
      <c r="J124" s="11">
        <v>6110</v>
      </c>
      <c r="K124" s="160">
        <v>12</v>
      </c>
      <c r="L124" s="136" t="s">
        <v>595</v>
      </c>
      <c r="M124" s="38">
        <v>3000</v>
      </c>
    </row>
    <row r="125" spans="10:13" ht="15">
      <c r="J125" s="11">
        <v>6111</v>
      </c>
      <c r="K125" s="160">
        <v>12</v>
      </c>
      <c r="L125" s="136" t="s">
        <v>596</v>
      </c>
      <c r="M125" s="38">
        <v>50</v>
      </c>
    </row>
    <row r="126" spans="1:13" ht="15">
      <c r="A126" s="146" t="s">
        <v>400</v>
      </c>
      <c r="B126" s="146" t="s">
        <v>245</v>
      </c>
      <c r="C126" s="146"/>
      <c r="D126" s="145">
        <v>174.63</v>
      </c>
      <c r="E126" s="145">
        <v>0</v>
      </c>
      <c r="F126" s="145"/>
      <c r="G126" s="145">
        <v>174.63</v>
      </c>
      <c r="J126" s="11">
        <v>6113</v>
      </c>
      <c r="K126" s="160">
        <v>12</v>
      </c>
      <c r="L126" s="136" t="s">
        <v>322</v>
      </c>
      <c r="M126" s="38">
        <v>400</v>
      </c>
    </row>
    <row r="127" spans="10:13" ht="15">
      <c r="J127" s="11">
        <v>6114</v>
      </c>
      <c r="K127" s="160">
        <v>12</v>
      </c>
      <c r="L127" s="136" t="s">
        <v>332</v>
      </c>
      <c r="M127" s="38">
        <v>3800</v>
      </c>
    </row>
    <row r="128" spans="1:13" ht="15">
      <c r="A128" s="146" t="s">
        <v>401</v>
      </c>
      <c r="B128" s="146" t="s">
        <v>245</v>
      </c>
      <c r="C128" s="146"/>
      <c r="D128" s="145">
        <v>269.66</v>
      </c>
      <c r="E128" s="145">
        <v>0</v>
      </c>
      <c r="F128" s="145"/>
      <c r="G128" s="145">
        <v>269.66</v>
      </c>
      <c r="J128" s="11">
        <v>6119</v>
      </c>
      <c r="K128" s="160">
        <v>12</v>
      </c>
      <c r="L128" s="136" t="s">
        <v>597</v>
      </c>
      <c r="M128" s="38">
        <v>400</v>
      </c>
    </row>
    <row r="129" spans="10:13" ht="15">
      <c r="J129" s="11">
        <v>6132</v>
      </c>
      <c r="K129" s="160">
        <v>12</v>
      </c>
      <c r="L129" s="136" t="s">
        <v>326</v>
      </c>
      <c r="M129" s="38">
        <v>1000</v>
      </c>
    </row>
    <row r="130" spans="1:13" ht="15">
      <c r="A130" s="146" t="s">
        <v>402</v>
      </c>
      <c r="B130" s="146" t="s">
        <v>403</v>
      </c>
      <c r="C130" s="146"/>
      <c r="D130" s="145">
        <v>316.61</v>
      </c>
      <c r="E130" s="145">
        <v>0</v>
      </c>
      <c r="F130" s="145"/>
      <c r="G130" s="145">
        <v>316.61</v>
      </c>
      <c r="J130" s="11">
        <v>6145</v>
      </c>
      <c r="K130" s="160">
        <v>12</v>
      </c>
      <c r="L130" s="136" t="s">
        <v>598</v>
      </c>
      <c r="M130" s="38">
        <v>3500</v>
      </c>
    </row>
    <row r="132" spans="1:12" ht="15">
      <c r="A132" s="146" t="s">
        <v>404</v>
      </c>
      <c r="B132" s="146" t="s">
        <v>405</v>
      </c>
      <c r="C132" s="146"/>
      <c r="D132" s="145">
        <v>235.9</v>
      </c>
      <c r="E132" s="145">
        <v>0</v>
      </c>
      <c r="F132" s="145"/>
      <c r="G132" s="145">
        <v>235.9</v>
      </c>
      <c r="K132" s="158">
        <v>13</v>
      </c>
      <c r="L132" s="38" t="s">
        <v>629</v>
      </c>
    </row>
    <row r="133" spans="10:13" ht="15">
      <c r="J133" s="11">
        <v>611390</v>
      </c>
      <c r="K133" s="160">
        <v>13</v>
      </c>
      <c r="L133" s="136" t="s">
        <v>352</v>
      </c>
      <c r="M133" s="38">
        <v>71000</v>
      </c>
    </row>
    <row r="134" spans="1:13" ht="15">
      <c r="A134" s="146" t="s">
        <v>406</v>
      </c>
      <c r="B134" s="146" t="s">
        <v>405</v>
      </c>
      <c r="C134" s="146"/>
      <c r="D134" s="145">
        <v>99</v>
      </c>
      <c r="E134" s="145">
        <v>0</v>
      </c>
      <c r="F134" s="145"/>
      <c r="G134" s="145">
        <v>99</v>
      </c>
      <c r="J134" s="11">
        <v>611391</v>
      </c>
      <c r="K134" s="160">
        <v>13</v>
      </c>
      <c r="L134" s="136" t="s">
        <v>354</v>
      </c>
      <c r="M134" s="38">
        <v>1000</v>
      </c>
    </row>
    <row r="136" spans="1:7" ht="15">
      <c r="A136" s="146" t="s">
        <v>407</v>
      </c>
      <c r="B136" s="146" t="s">
        <v>408</v>
      </c>
      <c r="C136" s="146"/>
      <c r="D136" s="145">
        <v>97.65</v>
      </c>
      <c r="E136" s="145">
        <v>0</v>
      </c>
      <c r="F136" s="145"/>
      <c r="G136" s="145">
        <v>97.65</v>
      </c>
    </row>
    <row r="137" spans="10:14" ht="15">
      <c r="J137" s="11">
        <v>73700000</v>
      </c>
      <c r="K137" s="11">
        <v>50</v>
      </c>
      <c r="L137" s="11" t="s">
        <v>602</v>
      </c>
      <c r="M137" s="38"/>
      <c r="N137" s="138">
        <v>204000</v>
      </c>
    </row>
    <row r="138" spans="1:14" ht="15">
      <c r="A138" s="146" t="s">
        <v>409</v>
      </c>
      <c r="B138" s="146" t="s">
        <v>410</v>
      </c>
      <c r="C138" s="146"/>
      <c r="D138" s="145">
        <v>249.20000000000002</v>
      </c>
      <c r="E138" s="145">
        <v>0</v>
      </c>
      <c r="F138" s="145"/>
      <c r="G138" s="145">
        <v>249.20000000000002</v>
      </c>
      <c r="J138" s="11">
        <v>73700050</v>
      </c>
      <c r="K138" s="11">
        <v>50</v>
      </c>
      <c r="L138" s="11" t="s">
        <v>603</v>
      </c>
      <c r="M138" s="38"/>
      <c r="N138" s="138">
        <v>30000</v>
      </c>
    </row>
    <row r="139" spans="10:14" ht="15">
      <c r="J139" s="11">
        <v>73700060</v>
      </c>
      <c r="K139" s="11">
        <v>50</v>
      </c>
      <c r="L139" s="11" t="s">
        <v>604</v>
      </c>
      <c r="M139" s="38"/>
      <c r="N139" s="138">
        <v>2800</v>
      </c>
    </row>
    <row r="140" spans="1:14" ht="15">
      <c r="A140" s="146" t="s">
        <v>411</v>
      </c>
      <c r="B140" s="146" t="s">
        <v>412</v>
      </c>
      <c r="C140" s="146"/>
      <c r="D140" s="145">
        <v>1615</v>
      </c>
      <c r="E140" s="145">
        <v>0</v>
      </c>
      <c r="F140" s="145"/>
      <c r="G140" s="145">
        <v>1615</v>
      </c>
      <c r="J140" s="11">
        <v>73700080</v>
      </c>
      <c r="K140" s="11">
        <v>50</v>
      </c>
      <c r="L140" s="11" t="s">
        <v>605</v>
      </c>
      <c r="M140" s="38"/>
      <c r="N140" s="138">
        <v>31000</v>
      </c>
    </row>
    <row r="141" spans="10:14" ht="15">
      <c r="J141" s="11">
        <v>73700090</v>
      </c>
      <c r="K141" s="11">
        <v>50</v>
      </c>
      <c r="L141" s="11" t="s">
        <v>606</v>
      </c>
      <c r="M141" s="38"/>
      <c r="N141" s="138">
        <v>20000</v>
      </c>
    </row>
    <row r="142" spans="1:20" ht="15">
      <c r="A142" s="146" t="s">
        <v>413</v>
      </c>
      <c r="B142" s="146" t="s">
        <v>414</v>
      </c>
      <c r="C142" s="146"/>
      <c r="D142" s="145">
        <v>0</v>
      </c>
      <c r="E142" s="145">
        <v>54.56</v>
      </c>
      <c r="F142" s="145"/>
      <c r="H142" s="145">
        <v>54.56</v>
      </c>
      <c r="J142" s="11">
        <v>73710050</v>
      </c>
      <c r="K142" s="11">
        <v>50</v>
      </c>
      <c r="L142" s="11" t="s">
        <v>607</v>
      </c>
      <c r="M142" s="38"/>
      <c r="N142" s="138">
        <v>1900</v>
      </c>
      <c r="Q142" s="39"/>
      <c r="R142" s="40"/>
      <c r="S142" s="40"/>
      <c r="T142" s="40"/>
    </row>
    <row r="143" spans="10:20" ht="15">
      <c r="J143" s="11">
        <v>73710080</v>
      </c>
      <c r="K143" s="11">
        <v>50</v>
      </c>
      <c r="L143" s="11" t="s">
        <v>608</v>
      </c>
      <c r="M143" s="38"/>
      <c r="N143" s="138">
        <v>2900</v>
      </c>
      <c r="Q143" s="39"/>
      <c r="R143" s="40"/>
      <c r="S143" s="40"/>
      <c r="T143" s="40"/>
    </row>
    <row r="144" spans="3:20" ht="15">
      <c r="C144" s="144" t="s">
        <v>415</v>
      </c>
      <c r="D144" s="145">
        <v>8996.14</v>
      </c>
      <c r="E144" s="145">
        <v>54.56</v>
      </c>
      <c r="F144" s="145"/>
      <c r="G144" s="145">
        <v>8941.58</v>
      </c>
      <c r="Q144" s="39"/>
      <c r="R144" s="40"/>
      <c r="S144" s="40"/>
      <c r="T144" s="40"/>
    </row>
    <row r="145" spans="10:20" ht="15">
      <c r="J145" s="11">
        <v>7372</v>
      </c>
      <c r="K145" s="11">
        <v>51</v>
      </c>
      <c r="L145" s="11" t="s">
        <v>609</v>
      </c>
      <c r="M145" s="38"/>
      <c r="N145" s="138">
        <v>2000</v>
      </c>
      <c r="Q145" s="39"/>
      <c r="R145" s="40"/>
      <c r="S145" s="40"/>
      <c r="T145" s="40"/>
    </row>
    <row r="146" spans="1:20" ht="15">
      <c r="A146" s="147" t="s">
        <v>416</v>
      </c>
      <c r="B146" s="147" t="s">
        <v>417</v>
      </c>
      <c r="C146" s="147"/>
      <c r="D146" s="147"/>
      <c r="Q146" s="39"/>
      <c r="R146" s="40"/>
      <c r="S146" s="40"/>
      <c r="T146" s="40"/>
    </row>
    <row r="147" spans="10:20" ht="15">
      <c r="J147" s="11">
        <v>730</v>
      </c>
      <c r="K147" s="11">
        <v>52</v>
      </c>
      <c r="L147" s="11" t="s">
        <v>610</v>
      </c>
      <c r="M147" s="38"/>
      <c r="N147" s="138">
        <v>130000</v>
      </c>
      <c r="Q147" s="39"/>
      <c r="R147" s="40"/>
      <c r="S147" s="40"/>
      <c r="T147" s="40"/>
    </row>
    <row r="148" spans="1:20" ht="15">
      <c r="A148" s="146" t="s">
        <v>418</v>
      </c>
      <c r="B148" s="146" t="s">
        <v>394</v>
      </c>
      <c r="C148" s="146"/>
      <c r="D148" s="145">
        <v>57.5</v>
      </c>
      <c r="E148" s="145">
        <v>0</v>
      </c>
      <c r="F148" s="145"/>
      <c r="G148" s="145">
        <v>57.5</v>
      </c>
      <c r="Q148" s="39"/>
      <c r="R148" s="40"/>
      <c r="S148" s="40"/>
      <c r="T148" s="40"/>
    </row>
    <row r="149" spans="10:20" ht="15">
      <c r="J149" s="11">
        <v>73724</v>
      </c>
      <c r="K149" s="11">
        <v>53</v>
      </c>
      <c r="L149" s="11" t="s">
        <v>611</v>
      </c>
      <c r="M149" s="38"/>
      <c r="N149" s="138">
        <v>14000</v>
      </c>
      <c r="Q149" s="39"/>
      <c r="R149" s="40"/>
      <c r="S149" s="40"/>
      <c r="T149" s="40"/>
    </row>
    <row r="150" spans="1:20" ht="15">
      <c r="A150" s="146" t="s">
        <v>323</v>
      </c>
      <c r="B150" s="146" t="s">
        <v>324</v>
      </c>
      <c r="C150" s="146"/>
      <c r="D150" s="145">
        <v>140.32</v>
      </c>
      <c r="E150" s="145">
        <v>0</v>
      </c>
      <c r="F150" s="145"/>
      <c r="G150" s="145">
        <v>140.32</v>
      </c>
      <c r="J150" s="11">
        <v>7011</v>
      </c>
      <c r="K150" s="11">
        <v>53</v>
      </c>
      <c r="L150" s="11" t="s">
        <v>612</v>
      </c>
      <c r="M150" s="38"/>
      <c r="N150" s="138">
        <v>2000</v>
      </c>
      <c r="Q150" s="39"/>
      <c r="R150" s="40"/>
      <c r="S150" s="40"/>
      <c r="T150" s="40"/>
    </row>
    <row r="151" spans="10:20" ht="15">
      <c r="J151" s="11">
        <v>7090</v>
      </c>
      <c r="K151" s="11">
        <v>53</v>
      </c>
      <c r="L151" s="11" t="s">
        <v>613</v>
      </c>
      <c r="M151" s="38"/>
      <c r="N151" s="138">
        <v>300</v>
      </c>
      <c r="Q151" s="39"/>
      <c r="R151" s="40"/>
      <c r="S151" s="40"/>
      <c r="T151" s="40"/>
    </row>
    <row r="152" spans="1:20" ht="15">
      <c r="A152" s="146" t="s">
        <v>381</v>
      </c>
      <c r="B152" s="146" t="s">
        <v>382</v>
      </c>
      <c r="C152" s="146"/>
      <c r="D152" s="145">
        <v>4010.7400000000002</v>
      </c>
      <c r="E152" s="145">
        <v>0</v>
      </c>
      <c r="F152" s="145"/>
      <c r="G152" s="145">
        <v>4010.7400000000002</v>
      </c>
      <c r="J152" s="11">
        <v>7091</v>
      </c>
      <c r="K152" s="11">
        <v>53</v>
      </c>
      <c r="L152" s="11" t="s">
        <v>466</v>
      </c>
      <c r="M152" s="38"/>
      <c r="N152" s="138">
        <v>5000</v>
      </c>
      <c r="Q152" s="39"/>
      <c r="R152" s="40"/>
      <c r="S152" s="40"/>
      <c r="T152" s="40"/>
    </row>
    <row r="153" spans="10:20" ht="15">
      <c r="J153" s="11">
        <v>7092</v>
      </c>
      <c r="K153" s="11">
        <v>53</v>
      </c>
      <c r="L153" s="11" t="s">
        <v>614</v>
      </c>
      <c r="M153" s="38"/>
      <c r="N153" s="138">
        <v>14000</v>
      </c>
      <c r="Q153" s="39"/>
      <c r="R153" s="40"/>
      <c r="S153" s="40"/>
      <c r="T153" s="40"/>
    </row>
    <row r="154" spans="1:20" ht="15">
      <c r="A154" s="146" t="s">
        <v>419</v>
      </c>
      <c r="B154" s="146" t="s">
        <v>420</v>
      </c>
      <c r="C154" s="146"/>
      <c r="D154" s="145">
        <v>3327.9500000000003</v>
      </c>
      <c r="E154" s="145">
        <v>0</v>
      </c>
      <c r="F154" s="145"/>
      <c r="G154" s="145">
        <v>3327.9500000000003</v>
      </c>
      <c r="J154" s="11">
        <v>7093</v>
      </c>
      <c r="K154" s="11">
        <v>53</v>
      </c>
      <c r="L154" s="11" t="s">
        <v>615</v>
      </c>
      <c r="M154" s="38"/>
      <c r="N154" s="138">
        <v>2000</v>
      </c>
      <c r="Q154" s="39"/>
      <c r="R154" s="40"/>
      <c r="S154" s="40"/>
      <c r="T154" s="40"/>
    </row>
    <row r="155" spans="10:20" ht="15">
      <c r="J155" s="11">
        <v>7094</v>
      </c>
      <c r="K155" s="11">
        <v>53</v>
      </c>
      <c r="L155" s="11" t="s">
        <v>470</v>
      </c>
      <c r="M155" s="38"/>
      <c r="N155" s="138">
        <v>6000</v>
      </c>
      <c r="Q155" s="39"/>
      <c r="R155" s="40"/>
      <c r="S155" s="40"/>
      <c r="T155" s="40"/>
    </row>
    <row r="156" spans="1:20" ht="15">
      <c r="A156" s="146" t="s">
        <v>421</v>
      </c>
      <c r="B156" s="146" t="s">
        <v>422</v>
      </c>
      <c r="C156" s="146"/>
      <c r="D156" s="145">
        <v>764.6800000000001</v>
      </c>
      <c r="E156" s="145">
        <v>0</v>
      </c>
      <c r="F156" s="145"/>
      <c r="G156" s="145">
        <v>764.6800000000001</v>
      </c>
      <c r="J156" s="11">
        <v>7095</v>
      </c>
      <c r="K156" s="11">
        <v>53</v>
      </c>
      <c r="L156" s="11" t="s">
        <v>472</v>
      </c>
      <c r="M156" s="38"/>
      <c r="N156" s="138">
        <v>5000</v>
      </c>
      <c r="Q156" s="39"/>
      <c r="R156" s="40"/>
      <c r="S156" s="40"/>
      <c r="T156" s="40"/>
    </row>
    <row r="157" spans="10:20" ht="15">
      <c r="J157" s="11">
        <v>7096</v>
      </c>
      <c r="K157" s="11">
        <v>53</v>
      </c>
      <c r="L157" s="11" t="s">
        <v>474</v>
      </c>
      <c r="M157" s="38"/>
      <c r="N157" s="138">
        <v>1500</v>
      </c>
      <c r="Q157" s="39"/>
      <c r="R157" s="40"/>
      <c r="S157" s="40"/>
      <c r="T157" s="40"/>
    </row>
    <row r="158" spans="1:20" ht="15">
      <c r="A158" s="146" t="s">
        <v>423</v>
      </c>
      <c r="B158" s="146" t="s">
        <v>408</v>
      </c>
      <c r="C158" s="146"/>
      <c r="D158" s="145">
        <v>3208.14</v>
      </c>
      <c r="E158" s="145">
        <v>0</v>
      </c>
      <c r="F158" s="145"/>
      <c r="G158" s="145">
        <v>3208.14</v>
      </c>
      <c r="J158" s="11">
        <v>7097</v>
      </c>
      <c r="K158" s="11">
        <v>53</v>
      </c>
      <c r="L158" s="11" t="s">
        <v>425</v>
      </c>
      <c r="M158" s="38"/>
      <c r="N158" s="138">
        <v>6000</v>
      </c>
      <c r="Q158" s="39"/>
      <c r="R158" s="40"/>
      <c r="S158" s="40"/>
      <c r="T158" s="40"/>
    </row>
    <row r="159" spans="10:20" ht="15">
      <c r="J159" s="11">
        <v>70131</v>
      </c>
      <c r="K159" s="11">
        <v>53</v>
      </c>
      <c r="L159" s="11" t="s">
        <v>616</v>
      </c>
      <c r="M159" s="38"/>
      <c r="N159" s="138">
        <v>1600</v>
      </c>
      <c r="Q159" s="39"/>
      <c r="R159" s="40"/>
      <c r="S159" s="40"/>
      <c r="T159" s="40"/>
    </row>
    <row r="160" spans="1:20" ht="15">
      <c r="A160" s="146" t="s">
        <v>411</v>
      </c>
      <c r="B160" s="146" t="s">
        <v>412</v>
      </c>
      <c r="C160" s="146"/>
      <c r="D160" s="145">
        <v>1050</v>
      </c>
      <c r="E160" s="145">
        <v>0</v>
      </c>
      <c r="F160" s="145"/>
      <c r="G160" s="145">
        <v>1050</v>
      </c>
      <c r="Q160" s="39"/>
      <c r="R160" s="40"/>
      <c r="S160" s="40"/>
      <c r="T160" s="40"/>
    </row>
    <row r="161" spans="10:20" ht="15">
      <c r="J161" s="11">
        <v>75</v>
      </c>
      <c r="K161" s="11">
        <v>99</v>
      </c>
      <c r="L161" s="11" t="s">
        <v>617</v>
      </c>
      <c r="M161" s="38"/>
      <c r="N161" s="138">
        <v>400</v>
      </c>
      <c r="Q161" s="39"/>
      <c r="R161" s="40"/>
      <c r="S161" s="40"/>
      <c r="T161" s="40"/>
    </row>
    <row r="162" spans="1:20" ht="15">
      <c r="A162" s="146" t="s">
        <v>424</v>
      </c>
      <c r="B162" s="146" t="s">
        <v>425</v>
      </c>
      <c r="C162" s="146"/>
      <c r="D162" s="145">
        <v>0</v>
      </c>
      <c r="E162" s="145">
        <v>330</v>
      </c>
      <c r="F162" s="145"/>
      <c r="H162" s="145">
        <v>330</v>
      </c>
      <c r="J162" s="11">
        <v>756</v>
      </c>
      <c r="K162" s="11">
        <v>99</v>
      </c>
      <c r="L162" s="11" t="s">
        <v>618</v>
      </c>
      <c r="M162" s="38"/>
      <c r="N162" s="138">
        <v>1000</v>
      </c>
      <c r="Q162" s="39"/>
      <c r="R162" s="40"/>
      <c r="S162" s="40"/>
      <c r="T162" s="40"/>
    </row>
    <row r="163" spans="10:20" ht="15">
      <c r="J163" s="11">
        <v>7439</v>
      </c>
      <c r="K163" s="11">
        <v>99</v>
      </c>
      <c r="L163" s="11" t="s">
        <v>478</v>
      </c>
      <c r="M163" s="38"/>
      <c r="N163" s="138">
        <v>600</v>
      </c>
      <c r="Q163" s="39"/>
      <c r="R163" s="40"/>
      <c r="S163" s="40"/>
      <c r="T163" s="40"/>
    </row>
    <row r="164" spans="3:20" ht="15">
      <c r="C164" s="144" t="s">
        <v>426</v>
      </c>
      <c r="D164" s="145">
        <v>12559.33</v>
      </c>
      <c r="E164" s="145">
        <v>330</v>
      </c>
      <c r="F164" s="145"/>
      <c r="G164" s="145">
        <v>12229.33</v>
      </c>
      <c r="Q164" s="39"/>
      <c r="R164" s="40"/>
      <c r="S164" s="40"/>
      <c r="T164" s="40"/>
    </row>
    <row r="165" spans="11:12" ht="15">
      <c r="K165" s="156"/>
      <c r="L165" s="47"/>
    </row>
    <row r="166" spans="1:12" ht="15">
      <c r="A166" s="147" t="s">
        <v>427</v>
      </c>
      <c r="B166" s="147" t="s">
        <v>428</v>
      </c>
      <c r="C166" s="147"/>
      <c r="D166" s="147"/>
      <c r="K166" s="156"/>
      <c r="L166" s="47"/>
    </row>
    <row r="167" spans="11:12" ht="15">
      <c r="K167" s="156"/>
      <c r="L167" s="47"/>
    </row>
    <row r="168" spans="1:12" ht="15">
      <c r="A168" s="146" t="s">
        <v>315</v>
      </c>
      <c r="B168" s="146" t="s">
        <v>316</v>
      </c>
      <c r="C168" s="146"/>
      <c r="D168" s="145">
        <v>14758.68</v>
      </c>
      <c r="E168" s="145">
        <v>0</v>
      </c>
      <c r="F168" s="145"/>
      <c r="G168" s="145">
        <v>14758.68</v>
      </c>
      <c r="K168" s="156"/>
      <c r="L168" s="47"/>
    </row>
    <row r="169" spans="11:12" ht="15">
      <c r="K169" s="156"/>
      <c r="L169" s="47"/>
    </row>
    <row r="170" spans="1:12" ht="15">
      <c r="A170" s="146" t="s">
        <v>429</v>
      </c>
      <c r="B170" s="146" t="s">
        <v>430</v>
      </c>
      <c r="C170" s="146"/>
      <c r="D170" s="145">
        <v>522</v>
      </c>
      <c r="E170" s="145">
        <v>0</v>
      </c>
      <c r="F170" s="145"/>
      <c r="G170" s="145">
        <v>522</v>
      </c>
      <c r="K170" s="156"/>
      <c r="L170" s="47"/>
    </row>
    <row r="171" spans="11:12" ht="15">
      <c r="K171" s="156"/>
      <c r="L171" s="47"/>
    </row>
    <row r="172" spans="1:12" ht="15">
      <c r="A172" s="146" t="s">
        <v>323</v>
      </c>
      <c r="B172" s="146" t="s">
        <v>324</v>
      </c>
      <c r="C172" s="146"/>
      <c r="D172" s="145">
        <v>34.5</v>
      </c>
      <c r="E172" s="145">
        <v>0</v>
      </c>
      <c r="F172" s="145"/>
      <c r="G172" s="145">
        <v>34.5</v>
      </c>
      <c r="K172" s="156"/>
      <c r="L172" s="47"/>
    </row>
    <row r="173" spans="11:12" ht="15">
      <c r="K173" s="156"/>
      <c r="L173" s="47"/>
    </row>
    <row r="174" spans="1:12" ht="15">
      <c r="A174" s="146" t="s">
        <v>381</v>
      </c>
      <c r="B174" s="146" t="s">
        <v>382</v>
      </c>
      <c r="C174" s="146"/>
      <c r="D174" s="145">
        <v>493.35</v>
      </c>
      <c r="E174" s="145">
        <v>0</v>
      </c>
      <c r="F174" s="145"/>
      <c r="G174" s="145">
        <v>493.35</v>
      </c>
      <c r="K174" s="156"/>
      <c r="L174" s="47"/>
    </row>
    <row r="175" spans="11:12" ht="15">
      <c r="K175" s="156"/>
      <c r="L175" s="47"/>
    </row>
    <row r="176" spans="1:12" ht="15">
      <c r="A176" s="146" t="s">
        <v>360</v>
      </c>
      <c r="B176" s="146" t="s">
        <v>361</v>
      </c>
      <c r="C176" s="146"/>
      <c r="D176" s="145">
        <v>422.66</v>
      </c>
      <c r="E176" s="145">
        <v>0</v>
      </c>
      <c r="F176" s="145"/>
      <c r="G176" s="145">
        <v>422.66</v>
      </c>
      <c r="K176" s="156"/>
      <c r="L176" s="47"/>
    </row>
    <row r="177" spans="11:12" ht="15">
      <c r="K177" s="156"/>
      <c r="L177" s="47"/>
    </row>
    <row r="178" spans="1:12" ht="15">
      <c r="A178" s="146" t="s">
        <v>431</v>
      </c>
      <c r="B178" s="146" t="s">
        <v>245</v>
      </c>
      <c r="C178" s="146"/>
      <c r="D178" s="145">
        <v>4343.45</v>
      </c>
      <c r="E178" s="145">
        <v>0</v>
      </c>
      <c r="F178" s="145"/>
      <c r="G178" s="145">
        <v>4343.45</v>
      </c>
      <c r="K178" s="156"/>
      <c r="L178" s="47"/>
    </row>
    <row r="179" spans="11:12" ht="15">
      <c r="K179" s="156"/>
      <c r="L179" s="47"/>
    </row>
    <row r="180" spans="1:12" ht="15">
      <c r="A180" s="146" t="s">
        <v>432</v>
      </c>
      <c r="B180" s="146" t="s">
        <v>245</v>
      </c>
      <c r="C180" s="146"/>
      <c r="D180" s="145">
        <v>275.17</v>
      </c>
      <c r="E180" s="145">
        <v>0</v>
      </c>
      <c r="F180" s="145"/>
      <c r="G180" s="145">
        <v>275.17</v>
      </c>
      <c r="K180" s="156"/>
      <c r="L180" s="47"/>
    </row>
    <row r="181" spans="11:12" ht="15">
      <c r="K181" s="156"/>
      <c r="L181" s="47"/>
    </row>
    <row r="182" spans="1:12" ht="15">
      <c r="A182" s="146" t="s">
        <v>433</v>
      </c>
      <c r="B182" s="146" t="s">
        <v>245</v>
      </c>
      <c r="C182" s="146"/>
      <c r="D182" s="145">
        <v>258.84</v>
      </c>
      <c r="E182" s="145">
        <v>0</v>
      </c>
      <c r="F182" s="145"/>
      <c r="G182" s="145">
        <v>258.84</v>
      </c>
      <c r="K182" s="156"/>
      <c r="L182" s="47"/>
    </row>
    <row r="183" spans="11:12" ht="15">
      <c r="K183" s="156"/>
      <c r="L183" s="47"/>
    </row>
    <row r="184" spans="1:12" ht="15">
      <c r="A184" s="146" t="s">
        <v>434</v>
      </c>
      <c r="B184" s="146" t="s">
        <v>435</v>
      </c>
      <c r="C184" s="146"/>
      <c r="D184" s="145">
        <v>4085.73</v>
      </c>
      <c r="E184" s="145">
        <v>0</v>
      </c>
      <c r="F184" s="145"/>
      <c r="G184" s="145">
        <v>4085.73</v>
      </c>
      <c r="K184" s="156"/>
      <c r="L184" s="47"/>
    </row>
    <row r="185" spans="11:12" ht="15">
      <c r="K185" s="156"/>
      <c r="L185" s="47"/>
    </row>
    <row r="186" spans="1:12" ht="15">
      <c r="A186" s="146" t="s">
        <v>436</v>
      </c>
      <c r="B186" s="146" t="s">
        <v>437</v>
      </c>
      <c r="C186" s="146"/>
      <c r="D186" s="145">
        <v>1379.19</v>
      </c>
      <c r="E186" s="145">
        <v>0</v>
      </c>
      <c r="F186" s="145"/>
      <c r="G186" s="145">
        <v>1379.19</v>
      </c>
      <c r="K186" s="156"/>
      <c r="L186" s="47"/>
    </row>
    <row r="187" spans="11:12" ht="15">
      <c r="K187" s="156"/>
      <c r="L187" s="47"/>
    </row>
    <row r="188" spans="1:12" ht="15">
      <c r="A188" s="146" t="s">
        <v>438</v>
      </c>
      <c r="B188" s="146" t="s">
        <v>435</v>
      </c>
      <c r="C188" s="146"/>
      <c r="D188" s="145">
        <v>504</v>
      </c>
      <c r="E188" s="145">
        <v>0</v>
      </c>
      <c r="F188" s="145"/>
      <c r="G188" s="145">
        <v>504</v>
      </c>
      <c r="K188" s="156"/>
      <c r="L188" s="47"/>
    </row>
    <row r="189" spans="11:12" ht="15">
      <c r="K189" s="156"/>
      <c r="L189" s="47"/>
    </row>
    <row r="190" spans="3:12" ht="15">
      <c r="C190" s="144" t="s">
        <v>439</v>
      </c>
      <c r="D190" s="145">
        <v>27077.57</v>
      </c>
      <c r="E190" s="145">
        <v>0</v>
      </c>
      <c r="F190" s="145"/>
      <c r="G190" s="145">
        <v>27077.57</v>
      </c>
      <c r="K190" s="156"/>
      <c r="L190" s="47"/>
    </row>
    <row r="191" spans="11:12" ht="15">
      <c r="K191" s="156"/>
      <c r="L191" s="47"/>
    </row>
    <row r="192" spans="1:12" ht="15">
      <c r="A192" s="147" t="s">
        <v>440</v>
      </c>
      <c r="B192" s="147" t="s">
        <v>216</v>
      </c>
      <c r="C192" s="147"/>
      <c r="D192" s="147"/>
      <c r="K192" s="156"/>
      <c r="L192" s="47"/>
    </row>
    <row r="193" spans="11:12" ht="15">
      <c r="K193" s="156"/>
      <c r="L193" s="47"/>
    </row>
    <row r="194" spans="1:7" ht="15">
      <c r="A194" s="146" t="s">
        <v>381</v>
      </c>
      <c r="B194" s="146" t="s">
        <v>382</v>
      </c>
      <c r="C194" s="146"/>
      <c r="D194" s="145">
        <v>371.84000000000003</v>
      </c>
      <c r="E194" s="145">
        <v>0</v>
      </c>
      <c r="F194" s="145"/>
      <c r="G194" s="145">
        <v>371.84000000000003</v>
      </c>
    </row>
    <row r="196" spans="1:7" ht="15">
      <c r="A196" s="146" t="s">
        <v>360</v>
      </c>
      <c r="B196" s="146" t="s">
        <v>361</v>
      </c>
      <c r="C196" s="146"/>
      <c r="D196" s="145">
        <v>286.22</v>
      </c>
      <c r="E196" s="145">
        <v>0</v>
      </c>
      <c r="F196" s="145"/>
      <c r="G196" s="145">
        <v>286.22</v>
      </c>
    </row>
    <row r="198" spans="1:7" ht="15">
      <c r="A198" s="146" t="s">
        <v>441</v>
      </c>
      <c r="B198" s="146" t="s">
        <v>435</v>
      </c>
      <c r="C198" s="146"/>
      <c r="D198" s="145">
        <v>641.33</v>
      </c>
      <c r="E198" s="145">
        <v>0</v>
      </c>
      <c r="F198" s="145"/>
      <c r="G198" s="145">
        <v>641.33</v>
      </c>
    </row>
    <row r="200" spans="1:7" ht="15">
      <c r="A200" s="146" t="s">
        <v>442</v>
      </c>
      <c r="B200" s="146" t="s">
        <v>405</v>
      </c>
      <c r="C200" s="146"/>
      <c r="D200" s="145">
        <v>2019</v>
      </c>
      <c r="E200" s="145">
        <v>0</v>
      </c>
      <c r="F200" s="145"/>
      <c r="G200" s="145">
        <v>2019</v>
      </c>
    </row>
    <row r="202" spans="1:7" ht="15">
      <c r="A202" s="146" t="s">
        <v>411</v>
      </c>
      <c r="B202" s="146" t="s">
        <v>412</v>
      </c>
      <c r="C202" s="146"/>
      <c r="D202" s="145">
        <v>550</v>
      </c>
      <c r="E202" s="145">
        <v>0</v>
      </c>
      <c r="F202" s="145"/>
      <c r="G202" s="145">
        <v>550</v>
      </c>
    </row>
    <row r="204" spans="3:7" ht="15">
      <c r="C204" s="144" t="s">
        <v>443</v>
      </c>
      <c r="D204" s="145">
        <v>3868.39</v>
      </c>
      <c r="E204" s="145">
        <v>0</v>
      </c>
      <c r="F204" s="145"/>
      <c r="G204" s="145">
        <v>3868.39</v>
      </c>
    </row>
    <row r="206" spans="1:4" ht="15">
      <c r="A206" s="147" t="s">
        <v>444</v>
      </c>
      <c r="B206" s="147" t="s">
        <v>208</v>
      </c>
      <c r="C206" s="147"/>
      <c r="D206" s="147"/>
    </row>
    <row r="208" spans="1:8" ht="15">
      <c r="A208" s="146" t="s">
        <v>445</v>
      </c>
      <c r="B208" s="146" t="s">
        <v>446</v>
      </c>
      <c r="C208" s="146"/>
      <c r="D208" s="145">
        <v>0</v>
      </c>
      <c r="E208" s="145">
        <v>68311.9</v>
      </c>
      <c r="F208" s="145"/>
      <c r="H208" s="145">
        <v>68311.9</v>
      </c>
    </row>
    <row r="210" spans="1:8" ht="15">
      <c r="A210" s="146" t="s">
        <v>447</v>
      </c>
      <c r="B210" s="146" t="s">
        <v>448</v>
      </c>
      <c r="C210" s="146"/>
      <c r="D210" s="145">
        <v>0</v>
      </c>
      <c r="E210" s="145">
        <v>27601.55</v>
      </c>
      <c r="F210" s="145"/>
      <c r="H210" s="145">
        <v>27601.55</v>
      </c>
    </row>
    <row r="212" spans="1:8" ht="15">
      <c r="A212" s="146" t="s">
        <v>449</v>
      </c>
      <c r="B212" s="146" t="s">
        <v>450</v>
      </c>
      <c r="C212" s="146"/>
      <c r="D212" s="145">
        <v>0</v>
      </c>
      <c r="E212" s="145">
        <v>2483.53</v>
      </c>
      <c r="F212" s="145"/>
      <c r="H212" s="145">
        <v>2483.53</v>
      </c>
    </row>
    <row r="214" spans="1:8" ht="15">
      <c r="A214" s="146" t="s">
        <v>451</v>
      </c>
      <c r="B214" s="146" t="s">
        <v>452</v>
      </c>
      <c r="C214" s="146"/>
      <c r="D214" s="145">
        <v>0</v>
      </c>
      <c r="E214" s="145">
        <v>31646.63</v>
      </c>
      <c r="F214" s="145"/>
      <c r="H214" s="145">
        <v>31646.63</v>
      </c>
    </row>
    <row r="216" spans="1:8" ht="15">
      <c r="A216" s="146" t="s">
        <v>453</v>
      </c>
      <c r="B216" s="146" t="s">
        <v>454</v>
      </c>
      <c r="C216" s="146"/>
      <c r="D216" s="145">
        <v>0</v>
      </c>
      <c r="E216" s="145">
        <v>68311.9</v>
      </c>
      <c r="F216" s="145"/>
      <c r="H216" s="145">
        <v>68311.9</v>
      </c>
    </row>
    <row r="218" spans="3:8" ht="15">
      <c r="C218" s="144" t="s">
        <v>455</v>
      </c>
      <c r="D218" s="145">
        <v>0</v>
      </c>
      <c r="E218" s="145">
        <v>198355.51</v>
      </c>
      <c r="F218" s="145"/>
      <c r="H218" s="145">
        <v>198355.51</v>
      </c>
    </row>
    <row r="220" spans="1:4" ht="15">
      <c r="A220" s="147" t="s">
        <v>456</v>
      </c>
      <c r="B220" s="147" t="s">
        <v>82</v>
      </c>
      <c r="C220" s="147"/>
      <c r="D220" s="147"/>
    </row>
    <row r="222" spans="1:8" ht="15">
      <c r="A222" s="146" t="s">
        <v>457</v>
      </c>
      <c r="B222" s="146" t="s">
        <v>458</v>
      </c>
      <c r="C222" s="146"/>
      <c r="D222" s="145">
        <v>0</v>
      </c>
      <c r="E222" s="145">
        <v>28075</v>
      </c>
      <c r="F222" s="145"/>
      <c r="H222" s="145">
        <v>28075</v>
      </c>
    </row>
    <row r="224" spans="3:8" ht="15">
      <c r="C224" s="144" t="s">
        <v>459</v>
      </c>
      <c r="D224" s="145">
        <v>0</v>
      </c>
      <c r="E224" s="145">
        <v>28075</v>
      </c>
      <c r="F224" s="145"/>
      <c r="H224" s="145">
        <v>28075</v>
      </c>
    </row>
    <row r="226" spans="1:4" ht="15">
      <c r="A226" s="147" t="s">
        <v>460</v>
      </c>
      <c r="B226" s="147" t="s">
        <v>211</v>
      </c>
      <c r="C226" s="147"/>
      <c r="D226" s="147"/>
    </row>
    <row r="228" spans="1:8" ht="15">
      <c r="A228" s="146" t="s">
        <v>461</v>
      </c>
      <c r="B228" s="146" t="s">
        <v>462</v>
      </c>
      <c r="C228" s="146"/>
      <c r="D228" s="145">
        <v>0</v>
      </c>
      <c r="E228" s="145">
        <v>117798</v>
      </c>
      <c r="F228" s="145"/>
      <c r="H228" s="145">
        <v>117798</v>
      </c>
    </row>
    <row r="230" spans="1:8" ht="15">
      <c r="A230" s="146" t="s">
        <v>445</v>
      </c>
      <c r="B230" s="146" t="s">
        <v>446</v>
      </c>
      <c r="C230" s="146"/>
      <c r="D230" s="145">
        <v>0</v>
      </c>
      <c r="E230" s="145">
        <v>97646.13</v>
      </c>
      <c r="F230" s="145"/>
      <c r="H230" s="145">
        <v>97646.13</v>
      </c>
    </row>
    <row r="232" spans="3:8" ht="15">
      <c r="C232" s="144" t="s">
        <v>463</v>
      </c>
      <c r="D232" s="145">
        <v>0</v>
      </c>
      <c r="E232" s="145">
        <v>215444.13</v>
      </c>
      <c r="F232" s="145"/>
      <c r="H232" s="145">
        <v>215444.13</v>
      </c>
    </row>
    <row r="234" spans="1:4" ht="15">
      <c r="A234" s="147" t="s">
        <v>464</v>
      </c>
      <c r="B234" s="147" t="s">
        <v>212</v>
      </c>
      <c r="C234" s="147"/>
      <c r="D234" s="147"/>
    </row>
    <row r="236" spans="1:8" ht="15">
      <c r="A236" s="146" t="s">
        <v>465</v>
      </c>
      <c r="B236" s="146" t="s">
        <v>466</v>
      </c>
      <c r="C236" s="146"/>
      <c r="D236" s="145">
        <v>0</v>
      </c>
      <c r="E236" s="145">
        <v>1389.3</v>
      </c>
      <c r="F236" s="145"/>
      <c r="H236" s="145">
        <v>1389.3</v>
      </c>
    </row>
    <row r="238" spans="1:8" ht="15">
      <c r="A238" s="146" t="s">
        <v>467</v>
      </c>
      <c r="B238" s="146" t="s">
        <v>468</v>
      </c>
      <c r="C238" s="146"/>
      <c r="D238" s="145">
        <v>250</v>
      </c>
      <c r="E238" s="145">
        <v>12250</v>
      </c>
      <c r="F238" s="145"/>
      <c r="H238" s="145">
        <v>12000</v>
      </c>
    </row>
    <row r="240" spans="1:8" ht="15">
      <c r="A240" s="146" t="s">
        <v>469</v>
      </c>
      <c r="B240" s="146" t="s">
        <v>470</v>
      </c>
      <c r="C240" s="146"/>
      <c r="D240" s="145">
        <v>0</v>
      </c>
      <c r="E240" s="145">
        <v>4858.11</v>
      </c>
      <c r="F240" s="145"/>
      <c r="H240" s="145">
        <v>4858.11</v>
      </c>
    </row>
    <row r="242" spans="1:8" ht="15">
      <c r="A242" s="146" t="s">
        <v>471</v>
      </c>
      <c r="B242" s="146" t="s">
        <v>472</v>
      </c>
      <c r="C242" s="146"/>
      <c r="D242" s="145">
        <v>0</v>
      </c>
      <c r="E242" s="145">
        <v>6535</v>
      </c>
      <c r="F242" s="145"/>
      <c r="H242" s="145">
        <v>6535</v>
      </c>
    </row>
    <row r="244" spans="1:8" ht="15">
      <c r="A244" s="146" t="s">
        <v>473</v>
      </c>
      <c r="B244" s="146" t="s">
        <v>474</v>
      </c>
      <c r="C244" s="146"/>
      <c r="D244" s="145">
        <v>300</v>
      </c>
      <c r="E244" s="145">
        <v>1300</v>
      </c>
      <c r="F244" s="145"/>
      <c r="H244" s="145">
        <v>1000</v>
      </c>
    </row>
    <row r="246" spans="1:8" ht="15">
      <c r="A246" s="146" t="s">
        <v>424</v>
      </c>
      <c r="B246" s="146" t="s">
        <v>425</v>
      </c>
      <c r="C246" s="146"/>
      <c r="D246" s="145">
        <v>0</v>
      </c>
      <c r="E246" s="145">
        <v>1695</v>
      </c>
      <c r="F246" s="145"/>
      <c r="H246" s="145">
        <v>1695</v>
      </c>
    </row>
    <row r="248" spans="3:8" ht="15">
      <c r="C248" s="144" t="s">
        <v>475</v>
      </c>
      <c r="D248" s="145">
        <v>550</v>
      </c>
      <c r="E248" s="145">
        <v>28027.41</v>
      </c>
      <c r="F248" s="145"/>
      <c r="H248" s="145">
        <v>27477.41</v>
      </c>
    </row>
    <row r="250" spans="1:4" ht="15">
      <c r="A250" s="147" t="s">
        <v>476</v>
      </c>
      <c r="B250" s="147" t="s">
        <v>218</v>
      </c>
      <c r="C250" s="147"/>
      <c r="D250" s="147"/>
    </row>
    <row r="252" spans="1:8" ht="15">
      <c r="A252" s="146" t="s">
        <v>477</v>
      </c>
      <c r="B252" s="146" t="s">
        <v>478</v>
      </c>
      <c r="C252" s="146"/>
      <c r="D252" s="145">
        <v>3.94</v>
      </c>
      <c r="E252" s="145">
        <v>419.14</v>
      </c>
      <c r="F252" s="145"/>
      <c r="H252" s="145">
        <v>415.2</v>
      </c>
    </row>
    <row r="254" spans="1:8" ht="15">
      <c r="A254" s="146" t="s">
        <v>479</v>
      </c>
      <c r="B254" s="146" t="s">
        <v>480</v>
      </c>
      <c r="C254" s="146"/>
      <c r="D254" s="145">
        <v>0</v>
      </c>
      <c r="E254" s="145">
        <v>63.97</v>
      </c>
      <c r="F254" s="145"/>
      <c r="H254" s="145">
        <v>63.97</v>
      </c>
    </row>
    <row r="256" spans="3:8" ht="15">
      <c r="C256" s="144" t="s">
        <v>481</v>
      </c>
      <c r="D256" s="145">
        <v>3.94</v>
      </c>
      <c r="E256" s="145">
        <v>483.11</v>
      </c>
      <c r="F256" s="145"/>
      <c r="H256" s="145">
        <v>479.17</v>
      </c>
    </row>
    <row r="258" spans="3:8" ht="15">
      <c r="C258" s="144" t="s">
        <v>482</v>
      </c>
      <c r="D258" s="145">
        <v>404811.71</v>
      </c>
      <c r="E258" s="145">
        <v>472799.01</v>
      </c>
      <c r="F258" s="145"/>
      <c r="H258" s="145">
        <v>67987.3</v>
      </c>
    </row>
    <row r="260" spans="7:8" ht="15">
      <c r="G260" s="143" t="s">
        <v>483</v>
      </c>
      <c r="H260" s="143"/>
    </row>
  </sheetData>
  <printOptions/>
  <pageMargins left="0.25" right="0.25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4"/>
  <sheetViews>
    <sheetView workbookViewId="0" topLeftCell="A1">
      <selection activeCell="E25" sqref="E25"/>
    </sheetView>
  </sheetViews>
  <sheetFormatPr defaultColWidth="8.8515625" defaultRowHeight="15"/>
  <cols>
    <col min="2" max="2" width="93.140625" style="0" customWidth="1"/>
    <col min="3" max="6" width="15.7109375" style="0" customWidth="1"/>
  </cols>
  <sheetData>
    <row r="1" spans="1:6" ht="20" thickBot="1">
      <c r="A1" s="155" t="s">
        <v>636</v>
      </c>
      <c r="B1" s="1"/>
      <c r="C1" s="1"/>
      <c r="D1" s="1"/>
      <c r="E1" s="1"/>
      <c r="F1" s="1"/>
    </row>
    <row r="2" spans="1:6" ht="31" thickBot="1">
      <c r="A2" s="501" t="s">
        <v>222</v>
      </c>
      <c r="B2" s="502" t="s">
        <v>223</v>
      </c>
      <c r="C2" s="13" t="s">
        <v>224</v>
      </c>
      <c r="D2" s="13" t="s">
        <v>225</v>
      </c>
      <c r="E2" s="13" t="s">
        <v>226</v>
      </c>
      <c r="F2" s="13" t="s">
        <v>227</v>
      </c>
    </row>
    <row r="3" spans="1:6" ht="16" thickBot="1">
      <c r="A3" s="501"/>
      <c r="B3" s="502"/>
      <c r="C3" s="14" t="s">
        <v>228</v>
      </c>
      <c r="D3" s="14" t="s">
        <v>229</v>
      </c>
      <c r="E3" s="14" t="s">
        <v>230</v>
      </c>
      <c r="F3" s="14" t="s">
        <v>231</v>
      </c>
    </row>
    <row r="4" spans="1:6" ht="16" thickBot="1">
      <c r="A4" s="15">
        <v>61</v>
      </c>
      <c r="B4" s="16"/>
      <c r="C4" s="17"/>
      <c r="D4" s="17"/>
      <c r="E4" s="17"/>
      <c r="F4" s="17"/>
    </row>
    <row r="5" spans="1:6" ht="16" thickBot="1">
      <c r="A5" s="18">
        <v>610100</v>
      </c>
      <c r="B5" s="19" t="s">
        <v>232</v>
      </c>
      <c r="C5" s="18"/>
      <c r="D5" s="18"/>
      <c r="E5" s="18"/>
      <c r="F5" s="18"/>
    </row>
    <row r="6" spans="1:6" ht="16" thickBot="1">
      <c r="A6" s="18">
        <v>610200</v>
      </c>
      <c r="B6" s="19" t="s">
        <v>233</v>
      </c>
      <c r="C6" s="18"/>
      <c r="D6" s="18"/>
      <c r="E6" s="18"/>
      <c r="F6" s="18"/>
    </row>
    <row r="7" spans="1:6" ht="16" thickBot="1">
      <c r="A7" s="18">
        <v>610400</v>
      </c>
      <c r="B7" s="19" t="s">
        <v>234</v>
      </c>
      <c r="C7" s="18"/>
      <c r="D7" s="18"/>
      <c r="E7" s="18"/>
      <c r="F7" s="18"/>
    </row>
    <row r="8" spans="1:6" ht="16" thickBot="1">
      <c r="A8" s="18">
        <v>610600</v>
      </c>
      <c r="B8" s="19" t="s">
        <v>235</v>
      </c>
      <c r="C8" s="18"/>
      <c r="D8" s="18"/>
      <c r="E8" s="18"/>
      <c r="F8" s="18"/>
    </row>
    <row r="9" spans="1:6" ht="16" thickBot="1">
      <c r="A9" s="18">
        <v>611510</v>
      </c>
      <c r="B9" s="19" t="s">
        <v>236</v>
      </c>
      <c r="C9" s="18"/>
      <c r="D9" s="18"/>
      <c r="E9" s="18"/>
      <c r="F9" s="18"/>
    </row>
    <row r="10" spans="1:6" ht="16" thickBot="1">
      <c r="A10" s="18">
        <v>611520</v>
      </c>
      <c r="B10" s="19" t="s">
        <v>237</v>
      </c>
      <c r="C10" s="18"/>
      <c r="D10" s="18"/>
      <c r="E10" s="18"/>
      <c r="F10" s="18"/>
    </row>
    <row r="11" spans="1:6" ht="16" thickBot="1">
      <c r="A11" s="18">
        <v>611800</v>
      </c>
      <c r="B11" s="20" t="s">
        <v>238</v>
      </c>
      <c r="C11" s="18"/>
      <c r="D11" s="18"/>
      <c r="E11" s="18"/>
      <c r="F11" s="18"/>
    </row>
    <row r="12" spans="1:6" ht="16" thickBot="1">
      <c r="A12" s="18">
        <v>612000</v>
      </c>
      <c r="B12" s="19" t="s">
        <v>239</v>
      </c>
      <c r="C12" s="18"/>
      <c r="D12" s="18"/>
      <c r="E12" s="18"/>
      <c r="F12" s="18"/>
    </row>
    <row r="13" spans="1:6" ht="16" thickBot="1">
      <c r="A13" s="18">
        <v>612100</v>
      </c>
      <c r="B13" s="19" t="s">
        <v>240</v>
      </c>
      <c r="C13" s="18"/>
      <c r="D13" s="18"/>
      <c r="E13" s="18"/>
      <c r="F13" s="18"/>
    </row>
    <row r="14" spans="1:6" ht="16" thickBot="1">
      <c r="A14" s="18">
        <v>612200</v>
      </c>
      <c r="B14" s="19" t="s">
        <v>241</v>
      </c>
      <c r="C14" s="18"/>
      <c r="D14" s="18"/>
      <c r="E14" s="18"/>
      <c r="F14" s="18"/>
    </row>
    <row r="15" spans="1:6" ht="16" thickBot="1">
      <c r="A15" s="18">
        <v>612300</v>
      </c>
      <c r="B15" s="19" t="s">
        <v>242</v>
      </c>
      <c r="C15" s="18"/>
      <c r="D15" s="18"/>
      <c r="E15" s="18"/>
      <c r="F15" s="18"/>
    </row>
    <row r="16" spans="1:6" ht="16" thickBot="1">
      <c r="A16" s="18">
        <v>612400</v>
      </c>
      <c r="B16" s="19" t="s">
        <v>243</v>
      </c>
      <c r="C16" s="18"/>
      <c r="D16" s="18"/>
      <c r="E16" s="18"/>
      <c r="F16" s="18"/>
    </row>
    <row r="17" spans="1:6" ht="16" thickBot="1">
      <c r="A17" s="18">
        <v>612500</v>
      </c>
      <c r="B17" s="19" t="s">
        <v>244</v>
      </c>
      <c r="C17" s="18"/>
      <c r="D17" s="18"/>
      <c r="E17" s="18"/>
      <c r="F17" s="18"/>
    </row>
    <row r="18" spans="1:6" ht="16" thickBot="1">
      <c r="A18" s="18">
        <v>613000</v>
      </c>
      <c r="B18" s="19" t="s">
        <v>245</v>
      </c>
      <c r="C18" s="18"/>
      <c r="D18" s="18"/>
      <c r="E18" s="18"/>
      <c r="F18" s="18"/>
    </row>
    <row r="19" spans="1:6" ht="16" thickBot="1">
      <c r="A19" s="18">
        <v>613100</v>
      </c>
      <c r="B19" s="19" t="s">
        <v>246</v>
      </c>
      <c r="C19" s="18"/>
      <c r="D19" s="18"/>
      <c r="E19" s="18"/>
      <c r="F19" s="18"/>
    </row>
    <row r="20" spans="1:6" ht="16" thickBot="1">
      <c r="A20" s="18">
        <v>614100</v>
      </c>
      <c r="B20" s="20" t="s">
        <v>247</v>
      </c>
      <c r="C20" s="18"/>
      <c r="D20" s="18"/>
      <c r="E20" s="18"/>
      <c r="F20" s="18"/>
    </row>
    <row r="21" spans="1:6" ht="16" thickBot="1">
      <c r="A21" s="18">
        <v>614600</v>
      </c>
      <c r="B21" s="21" t="s">
        <v>248</v>
      </c>
      <c r="C21" s="18"/>
      <c r="D21" s="18"/>
      <c r="E21" s="18"/>
      <c r="F21" s="18"/>
    </row>
    <row r="22" spans="1:6" ht="16" thickBot="1">
      <c r="A22" s="18">
        <v>614610</v>
      </c>
      <c r="B22" s="21" t="s">
        <v>249</v>
      </c>
      <c r="C22" s="18"/>
      <c r="D22" s="18"/>
      <c r="E22" s="18"/>
      <c r="F22" s="18"/>
    </row>
    <row r="23" spans="1:6" ht="16" thickBot="1">
      <c r="A23" s="18">
        <v>614620</v>
      </c>
      <c r="B23" s="21" t="s">
        <v>250</v>
      </c>
      <c r="C23" s="18"/>
      <c r="D23" s="18"/>
      <c r="E23" s="18"/>
      <c r="F23" s="18"/>
    </row>
    <row r="24" spans="1:6" ht="27" thickBot="1">
      <c r="A24" s="18">
        <v>614800</v>
      </c>
      <c r="B24" s="21" t="s">
        <v>251</v>
      </c>
      <c r="C24" s="18"/>
      <c r="D24" s="18"/>
      <c r="E24" s="18"/>
      <c r="F24" s="18"/>
    </row>
    <row r="25" spans="1:6" ht="16" thickBot="1">
      <c r="A25" s="18">
        <v>615000</v>
      </c>
      <c r="B25" s="19" t="s">
        <v>252</v>
      </c>
      <c r="C25" s="18"/>
      <c r="D25" s="18"/>
      <c r="E25" s="18"/>
      <c r="F25" s="18"/>
    </row>
    <row r="26" spans="1:6" ht="16" thickBot="1">
      <c r="A26" s="18">
        <v>616200</v>
      </c>
      <c r="B26" s="19" t="s">
        <v>253</v>
      </c>
      <c r="C26" s="18"/>
      <c r="D26" s="18"/>
      <c r="E26" s="18"/>
      <c r="F26" s="18"/>
    </row>
    <row r="27" spans="1:6" ht="16" thickBot="1">
      <c r="A27" s="18"/>
      <c r="B27" s="20"/>
      <c r="C27" s="18"/>
      <c r="D27" s="18"/>
      <c r="E27" s="18"/>
      <c r="F27" s="18"/>
    </row>
    <row r="28" spans="1:6" ht="16" thickBot="1">
      <c r="A28" s="15">
        <v>62</v>
      </c>
      <c r="B28" s="16"/>
      <c r="C28" s="17"/>
      <c r="D28" s="17"/>
      <c r="E28" s="17"/>
      <c r="F28" s="17"/>
    </row>
    <row r="29" spans="1:6" ht="16" thickBot="1">
      <c r="A29" s="18">
        <v>620100</v>
      </c>
      <c r="B29" s="19" t="s">
        <v>254</v>
      </c>
      <c r="C29" s="18"/>
      <c r="D29" s="18"/>
      <c r="E29" s="18"/>
      <c r="F29" s="18"/>
    </row>
    <row r="30" spans="1:6" ht="16" thickBot="1">
      <c r="A30" s="18">
        <v>620110</v>
      </c>
      <c r="B30" s="19" t="s">
        <v>255</v>
      </c>
      <c r="C30" s="18"/>
      <c r="D30" s="18"/>
      <c r="E30" s="18"/>
      <c r="F30" s="18"/>
    </row>
    <row r="31" spans="1:6" ht="16" thickBot="1">
      <c r="A31" s="18">
        <v>620120</v>
      </c>
      <c r="B31" s="19" t="s">
        <v>256</v>
      </c>
      <c r="C31" s="18"/>
      <c r="D31" s="18"/>
      <c r="E31" s="18"/>
      <c r="F31" s="18"/>
    </row>
    <row r="32" spans="1:6" ht="16" thickBot="1">
      <c r="A32" s="18">
        <v>620200</v>
      </c>
      <c r="B32" s="19" t="s">
        <v>257</v>
      </c>
      <c r="C32" s="18"/>
      <c r="D32" s="18" t="s">
        <v>113</v>
      </c>
      <c r="E32" s="18"/>
      <c r="F32" s="18"/>
    </row>
    <row r="33" spans="1:6" ht="16" thickBot="1">
      <c r="A33" s="18">
        <v>620210</v>
      </c>
      <c r="B33" s="19" t="s">
        <v>258</v>
      </c>
      <c r="C33" s="18"/>
      <c r="D33" s="18"/>
      <c r="E33" s="18"/>
      <c r="F33" s="18"/>
    </row>
    <row r="34" spans="1:6" ht="16" thickBot="1">
      <c r="A34" s="18">
        <v>620220</v>
      </c>
      <c r="B34" s="19" t="s">
        <v>259</v>
      </c>
      <c r="C34" s="18"/>
      <c r="D34" s="18"/>
      <c r="E34" s="18"/>
      <c r="F34" s="18"/>
    </row>
    <row r="35" spans="1:6" ht="16" thickBot="1">
      <c r="A35" s="18">
        <v>620300</v>
      </c>
      <c r="B35" s="19" t="s">
        <v>260</v>
      </c>
      <c r="C35" s="18"/>
      <c r="D35" s="18"/>
      <c r="E35" s="18"/>
      <c r="F35" s="18"/>
    </row>
    <row r="36" spans="1:6" ht="16" thickBot="1">
      <c r="A36" s="18">
        <v>620310</v>
      </c>
      <c r="B36" s="19" t="s">
        <v>261</v>
      </c>
      <c r="C36" s="18"/>
      <c r="D36" s="18"/>
      <c r="E36" s="18"/>
      <c r="F36" s="18"/>
    </row>
    <row r="37" spans="1:6" ht="16" thickBot="1">
      <c r="A37" s="18">
        <v>620320</v>
      </c>
      <c r="B37" s="19" t="s">
        <v>262</v>
      </c>
      <c r="C37" s="18"/>
      <c r="D37" s="18"/>
      <c r="E37" s="18"/>
      <c r="F37" s="18"/>
    </row>
    <row r="38" spans="1:6" ht="16" thickBot="1">
      <c r="A38" s="18">
        <v>621100</v>
      </c>
      <c r="B38" s="19" t="s">
        <v>263</v>
      </c>
      <c r="C38" s="18"/>
      <c r="D38" s="18"/>
      <c r="E38" s="18"/>
      <c r="F38" s="18"/>
    </row>
    <row r="39" spans="1:6" ht="16" thickBot="1">
      <c r="A39" s="18">
        <v>621110</v>
      </c>
      <c r="B39" s="19" t="s">
        <v>264</v>
      </c>
      <c r="C39" s="18"/>
      <c r="D39" s="18"/>
      <c r="E39" s="18"/>
      <c r="F39" s="18"/>
    </row>
    <row r="40" spans="1:6" ht="16" thickBot="1">
      <c r="A40" s="18">
        <v>621200</v>
      </c>
      <c r="B40" s="19" t="s">
        <v>265</v>
      </c>
      <c r="C40" s="18"/>
      <c r="D40" s="18"/>
      <c r="E40" s="18"/>
      <c r="F40" s="18"/>
    </row>
    <row r="41" spans="1:6" ht="16" thickBot="1">
      <c r="A41" s="18">
        <v>621210</v>
      </c>
      <c r="B41" s="19" t="s">
        <v>266</v>
      </c>
      <c r="C41" s="18"/>
      <c r="D41" s="18"/>
      <c r="E41" s="18"/>
      <c r="F41" s="18"/>
    </row>
    <row r="42" spans="1:6" ht="16" thickBot="1">
      <c r="A42" s="18">
        <v>621300</v>
      </c>
      <c r="B42" s="19" t="s">
        <v>267</v>
      </c>
      <c r="C42" s="18"/>
      <c r="D42" s="18"/>
      <c r="E42" s="18"/>
      <c r="F42" s="18"/>
    </row>
    <row r="43" spans="1:6" ht="16" thickBot="1">
      <c r="A43" s="18">
        <v>621310</v>
      </c>
      <c r="B43" s="19" t="s">
        <v>268</v>
      </c>
      <c r="C43" s="18"/>
      <c r="D43" s="18"/>
      <c r="E43" s="18"/>
      <c r="F43" s="18"/>
    </row>
    <row r="44" spans="1:6" ht="16" thickBot="1">
      <c r="A44" s="18">
        <v>623110</v>
      </c>
      <c r="B44" s="19" t="s">
        <v>269</v>
      </c>
      <c r="C44" s="18"/>
      <c r="D44" s="18"/>
      <c r="E44" s="18"/>
      <c r="F44" s="18"/>
    </row>
    <row r="45" spans="1:6" ht="16" thickBot="1">
      <c r="A45" s="18">
        <v>628000</v>
      </c>
      <c r="B45" s="20" t="s">
        <v>270</v>
      </c>
      <c r="C45" s="18"/>
      <c r="D45" s="18"/>
      <c r="E45" s="18"/>
      <c r="F45" s="18"/>
    </row>
    <row r="46" spans="1:6" ht="16" thickBot="1">
      <c r="A46" s="18"/>
      <c r="B46" s="20"/>
      <c r="C46" s="18"/>
      <c r="D46" s="18"/>
      <c r="E46" s="18"/>
      <c r="F46" s="18"/>
    </row>
    <row r="47" spans="1:6" ht="16" thickBot="1">
      <c r="A47" s="15">
        <v>63</v>
      </c>
      <c r="B47" s="16"/>
      <c r="C47" s="17"/>
      <c r="D47" s="17"/>
      <c r="E47" s="17"/>
      <c r="F47" s="17"/>
    </row>
    <row r="48" spans="1:6" ht="16" thickBot="1">
      <c r="A48" s="18">
        <v>630180</v>
      </c>
      <c r="B48" s="20" t="s">
        <v>271</v>
      </c>
      <c r="C48" s="18"/>
      <c r="D48" s="18"/>
      <c r="E48" s="18"/>
      <c r="F48" s="18"/>
    </row>
    <row r="49" spans="1:6" ht="16" thickBot="1">
      <c r="A49" s="18">
        <v>630211</v>
      </c>
      <c r="B49" s="19" t="s">
        <v>272</v>
      </c>
      <c r="C49" s="18"/>
      <c r="D49" s="18"/>
      <c r="E49" s="18"/>
      <c r="F49" s="18"/>
    </row>
    <row r="50" spans="1:6" ht="16" thickBot="1">
      <c r="A50" s="18">
        <v>630212</v>
      </c>
      <c r="B50" s="19" t="s">
        <v>273</v>
      </c>
      <c r="C50" s="18"/>
      <c r="D50" s="18"/>
      <c r="E50" s="18"/>
      <c r="F50" s="18"/>
    </row>
    <row r="51" spans="1:6" ht="16" thickBot="1">
      <c r="A51" s="18">
        <v>630218</v>
      </c>
      <c r="B51" s="20" t="s">
        <v>274</v>
      </c>
      <c r="C51" s="18"/>
      <c r="D51" s="18"/>
      <c r="E51" s="18"/>
      <c r="F51" s="18"/>
    </row>
    <row r="52" spans="1:6" ht="16" thickBot="1">
      <c r="A52" s="18"/>
      <c r="B52" s="20"/>
      <c r="C52" s="18"/>
      <c r="D52" s="18"/>
      <c r="E52" s="18"/>
      <c r="F52" s="18"/>
    </row>
    <row r="53" spans="1:6" ht="16" thickBot="1">
      <c r="A53" s="15">
        <v>64</v>
      </c>
      <c r="B53" s="16"/>
      <c r="C53" s="17"/>
      <c r="D53" s="17"/>
      <c r="E53" s="17"/>
      <c r="F53" s="17"/>
    </row>
    <row r="54" spans="1:6" ht="27" thickBot="1">
      <c r="A54" s="18">
        <v>648000</v>
      </c>
      <c r="B54" s="20" t="s">
        <v>275</v>
      </c>
      <c r="C54" s="18"/>
      <c r="D54" s="18"/>
      <c r="E54" s="18"/>
      <c r="F54" s="18"/>
    </row>
  </sheetData>
  <mergeCells count="2">
    <mergeCell ref="A2:A3"/>
    <mergeCell ref="B2:B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3"/>
  <sheetViews>
    <sheetView workbookViewId="0" topLeftCell="A1">
      <selection activeCell="E25" sqref="E25"/>
    </sheetView>
  </sheetViews>
  <sheetFormatPr defaultColWidth="8.8515625" defaultRowHeight="15"/>
  <cols>
    <col min="1" max="1" width="28.00390625" style="0" customWidth="1"/>
    <col min="2" max="2" width="18.140625" style="0" customWidth="1"/>
    <col min="3" max="3" width="17.421875" style="0" customWidth="1"/>
    <col min="4" max="4" width="21.8515625" style="0" customWidth="1"/>
    <col min="5" max="7" width="18.8515625" style="0" customWidth="1"/>
    <col min="8" max="8" width="21.28125" style="0" customWidth="1"/>
  </cols>
  <sheetData>
    <row r="1" spans="1:5" ht="19">
      <c r="A1" s="2" t="s">
        <v>625</v>
      </c>
      <c r="E1" t="s">
        <v>206</v>
      </c>
    </row>
    <row r="2" spans="2:3" ht="15">
      <c r="B2" s="4" t="s">
        <v>288</v>
      </c>
      <c r="C2" s="4" t="s">
        <v>200</v>
      </c>
    </row>
    <row r="3" spans="1:3" ht="15">
      <c r="A3" t="s">
        <v>276</v>
      </c>
      <c r="C3">
        <v>60000</v>
      </c>
    </row>
    <row r="4" spans="1:2" ht="15">
      <c r="A4" t="s">
        <v>277</v>
      </c>
      <c r="B4" s="22">
        <v>15500000</v>
      </c>
    </row>
    <row r="5" spans="1:5" ht="16">
      <c r="A5" t="s">
        <v>278</v>
      </c>
      <c r="B5" s="22">
        <v>5425000</v>
      </c>
      <c r="E5" s="23" t="s">
        <v>289</v>
      </c>
    </row>
    <row r="6" spans="1:3" ht="16" thickBot="1">
      <c r="A6" t="s">
        <v>279</v>
      </c>
      <c r="B6" s="22">
        <v>2712500</v>
      </c>
      <c r="C6" s="22">
        <v>32102.09</v>
      </c>
    </row>
    <row r="7" spans="1:8" ht="16">
      <c r="A7" t="s">
        <v>280</v>
      </c>
      <c r="B7" s="22">
        <v>2712500</v>
      </c>
      <c r="C7" s="22">
        <v>31143.72</v>
      </c>
      <c r="E7" s="24"/>
      <c r="F7" s="24"/>
      <c r="G7" s="25"/>
      <c r="H7" s="25"/>
    </row>
    <row r="8" spans="1:8" ht="35" thickBot="1">
      <c r="A8" t="s">
        <v>281</v>
      </c>
      <c r="B8" s="22">
        <v>6975000</v>
      </c>
      <c r="E8" s="26" t="s">
        <v>290</v>
      </c>
      <c r="F8" s="26" t="s">
        <v>291</v>
      </c>
      <c r="G8" s="27" t="s">
        <v>292</v>
      </c>
      <c r="H8" s="27" t="s">
        <v>293</v>
      </c>
    </row>
    <row r="9" spans="1:8" ht="17" thickTop="1">
      <c r="A9" t="s">
        <v>282</v>
      </c>
      <c r="B9" s="22">
        <v>4650000</v>
      </c>
      <c r="E9" s="28"/>
      <c r="F9" s="28"/>
      <c r="G9" s="28"/>
      <c r="H9" s="28"/>
    </row>
    <row r="10" spans="1:8" ht="18" thickBot="1">
      <c r="A10" t="s">
        <v>283</v>
      </c>
      <c r="C10" s="22">
        <v>9888</v>
      </c>
      <c r="E10" s="29" t="s">
        <v>294</v>
      </c>
      <c r="F10" s="30">
        <v>0.0799</v>
      </c>
      <c r="G10" s="30">
        <v>0.0274</v>
      </c>
      <c r="H10" s="30">
        <v>0.0411</v>
      </c>
    </row>
    <row r="11" spans="1:8" ht="16">
      <c r="A11" t="s">
        <v>284</v>
      </c>
      <c r="E11" s="31"/>
      <c r="F11" s="31"/>
      <c r="G11" s="31"/>
      <c r="H11" s="31"/>
    </row>
    <row r="12" spans="1:8" ht="18" thickBot="1">
      <c r="A12" t="s">
        <v>285</v>
      </c>
      <c r="B12" s="22">
        <v>465000</v>
      </c>
      <c r="E12" s="32" t="s">
        <v>295</v>
      </c>
      <c r="F12" s="33">
        <v>0.1878</v>
      </c>
      <c r="G12" s="33">
        <v>0.0295</v>
      </c>
      <c r="H12" s="33">
        <v>0.0551</v>
      </c>
    </row>
    <row r="13" spans="1:8" ht="16">
      <c r="A13" t="s">
        <v>283</v>
      </c>
      <c r="C13" s="22">
        <v>1071.2</v>
      </c>
      <c r="E13" s="34"/>
      <c r="F13" s="34"/>
      <c r="G13" s="34"/>
      <c r="H13" s="34"/>
    </row>
    <row r="14" spans="1:8" ht="18" thickBot="1">
      <c r="A14" t="s">
        <v>284</v>
      </c>
      <c r="E14" s="29" t="s">
        <v>296</v>
      </c>
      <c r="F14" s="30">
        <v>0.0309</v>
      </c>
      <c r="G14" s="30">
        <v>0.0252</v>
      </c>
      <c r="H14" s="30">
        <v>0.0302</v>
      </c>
    </row>
    <row r="15" spans="1:8" ht="16">
      <c r="A15" t="s">
        <v>286</v>
      </c>
      <c r="B15" s="22">
        <v>1860000</v>
      </c>
      <c r="E15" s="31"/>
      <c r="F15" s="31"/>
      <c r="G15" s="31"/>
      <c r="H15" s="31"/>
    </row>
    <row r="16" spans="1:8" ht="18" thickBot="1">
      <c r="A16" t="s">
        <v>283</v>
      </c>
      <c r="C16" s="22">
        <v>10000</v>
      </c>
      <c r="E16" s="32" t="s">
        <v>297</v>
      </c>
      <c r="F16" s="33">
        <v>0.0045</v>
      </c>
      <c r="G16" s="33">
        <v>0.0206</v>
      </c>
      <c r="H16" s="33">
        <v>0.0158</v>
      </c>
    </row>
    <row r="17" spans="1:8" ht="16">
      <c r="A17" t="s">
        <v>284</v>
      </c>
      <c r="C17" s="22">
        <v>15503.68</v>
      </c>
      <c r="E17" s="34"/>
      <c r="F17" s="34"/>
      <c r="G17" s="34"/>
      <c r="H17" s="34"/>
    </row>
    <row r="18" spans="1:8" ht="18" thickBot="1">
      <c r="A18" t="s">
        <v>287</v>
      </c>
      <c r="B18" s="22">
        <v>3100000</v>
      </c>
      <c r="E18" s="29" t="s">
        <v>298</v>
      </c>
      <c r="F18" s="30">
        <v>0.0012</v>
      </c>
      <c r="G18" s="30">
        <v>0.0176</v>
      </c>
      <c r="H18" s="30">
        <v>0.0104</v>
      </c>
    </row>
    <row r="19" ht="15">
      <c r="C19" s="22">
        <v>36688.1</v>
      </c>
    </row>
    <row r="20" spans="3:5" ht="16">
      <c r="C20">
        <f>SUM(C3:C19)</f>
        <v>196396.79</v>
      </c>
      <c r="E20" s="35" t="s">
        <v>299</v>
      </c>
    </row>
    <row r="22" ht="16">
      <c r="E22" s="36" t="s">
        <v>300</v>
      </c>
    </row>
    <row r="23" spans="1:5" ht="16">
      <c r="A23" s="1"/>
      <c r="C23" s="22"/>
      <c r="E23" s="36" t="s">
        <v>301</v>
      </c>
    </row>
    <row r="24" spans="1:5" ht="16">
      <c r="A24" s="1"/>
      <c r="C24" s="22"/>
      <c r="E24" s="35" t="s">
        <v>302</v>
      </c>
    </row>
    <row r="25" spans="1:5" ht="16">
      <c r="A25" s="1"/>
      <c r="C25" s="22"/>
      <c r="E25" s="35" t="s">
        <v>303</v>
      </c>
    </row>
    <row r="26" spans="1:5" ht="16">
      <c r="A26" s="1"/>
      <c r="E26" s="35" t="s">
        <v>304</v>
      </c>
    </row>
    <row r="27" spans="3:5" ht="16">
      <c r="C27" s="22"/>
      <c r="E27" s="36" t="s">
        <v>305</v>
      </c>
    </row>
    <row r="28" spans="2:5" ht="16">
      <c r="B28" s="58"/>
      <c r="C28" s="58"/>
      <c r="D28" t="s">
        <v>206</v>
      </c>
      <c r="E28" s="35"/>
    </row>
    <row r="29" spans="2:5" ht="16">
      <c r="B29" s="58"/>
      <c r="C29" s="22"/>
      <c r="E29" s="35">
        <v>63</v>
      </c>
    </row>
    <row r="30" spans="2:5" ht="16">
      <c r="B30" s="58"/>
      <c r="C30" s="22"/>
      <c r="E30" s="35"/>
    </row>
    <row r="31" ht="16">
      <c r="E31" s="36" t="s">
        <v>306</v>
      </c>
    </row>
    <row r="32" ht="16">
      <c r="E32" s="36"/>
    </row>
    <row r="33" ht="16">
      <c r="E33" s="36"/>
    </row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mathias@rugby.vlaanderen</cp:lastModifiedBy>
  <cp:lastPrinted>2018-01-09T08:24:37Z</cp:lastPrinted>
  <dcterms:created xsi:type="dcterms:W3CDTF">2016-09-21T12:32:44Z</dcterms:created>
  <dcterms:modified xsi:type="dcterms:W3CDTF">2018-11-26T20:50:58Z</dcterms:modified>
  <cp:category/>
  <cp:version/>
  <cp:contentType/>
  <cp:contentStatus/>
</cp:coreProperties>
</file>